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9" sheetId="3" r:id="rId1"/>
  </sheets>
  <definedNames>
    <definedName name="_xlnm.Print_Area" localSheetId="0">'2019'!$A$1:$I$48</definedName>
  </definedNames>
  <calcPr calcId="124519"/>
</workbook>
</file>

<file path=xl/calcChain.xml><?xml version="1.0" encoding="utf-8"?>
<calcChain xmlns="http://schemas.openxmlformats.org/spreadsheetml/2006/main">
  <c r="E39" i="3"/>
  <c r="E40"/>
  <c r="E41"/>
  <c r="E42"/>
  <c r="E43"/>
  <c r="E44"/>
  <c r="E45"/>
  <c r="E46"/>
  <c r="E47"/>
  <c r="E33"/>
  <c r="E34"/>
  <c r="E35"/>
  <c r="E36"/>
  <c r="E37"/>
  <c r="E38"/>
  <c r="C31" l="1"/>
  <c r="F32"/>
  <c r="F31" s="1"/>
  <c r="E30"/>
  <c r="D14"/>
  <c r="E15"/>
  <c r="E16"/>
  <c r="E17"/>
  <c r="H44"/>
  <c r="H47"/>
  <c r="H46"/>
  <c r="H45"/>
  <c r="H43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D18"/>
  <c r="E18" s="1"/>
  <c r="F18"/>
  <c r="D32"/>
  <c r="C32"/>
  <c r="G44"/>
  <c r="I44"/>
  <c r="F14"/>
  <c r="I30"/>
  <c r="I43"/>
  <c r="G30"/>
  <c r="G43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6"/>
  <c r="G47"/>
  <c r="G45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6"/>
  <c r="I47"/>
  <c r="G23"/>
  <c r="I39"/>
  <c r="C14"/>
  <c r="G39"/>
  <c r="I45"/>
  <c r="G15"/>
  <c r="I23"/>
  <c r="I15"/>
  <c r="D31" l="1"/>
  <c r="H31" s="1"/>
  <c r="E32"/>
  <c r="C12"/>
  <c r="C11" s="1"/>
  <c r="C10" s="1"/>
  <c r="H18"/>
  <c r="H14"/>
  <c r="H32"/>
  <c r="F12"/>
  <c r="E14"/>
  <c r="I18"/>
  <c r="I14"/>
  <c r="G14"/>
  <c r="D12"/>
  <c r="G18"/>
  <c r="I32"/>
  <c r="G32"/>
  <c r="D48" l="1"/>
  <c r="I48" s="1"/>
  <c r="D11"/>
  <c r="D10" s="1"/>
  <c r="E31"/>
  <c r="H12"/>
  <c r="E12"/>
  <c r="I12"/>
  <c r="G12"/>
  <c r="F11"/>
  <c r="F10" s="1"/>
  <c r="I31"/>
  <c r="G31"/>
  <c r="E11" l="1"/>
  <c r="E10"/>
  <c r="H11"/>
  <c r="I11"/>
  <c r="G11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<sst xmlns="http://schemas.openxmlformats.org/spreadsheetml/2006/main" count="74" uniqueCount="72">
  <si>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</si>
  <si>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</si>
  <si>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</si>
  <si>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</si>
  <si>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</si>
  <si>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</si>
  <si>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</si>
  <si>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</si>
  <si>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</si>
  <si>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</si>
  <si>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</si>
  <si>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</si>
  <si>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</si>
  <si>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</si>
  <si>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</si>
  <si>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</si>
  <si>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</si>
  <si>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</si>
  <si>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</si>
  <si>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</si>
  <si>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</si>
  <si>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</si>
  <si>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</si>
  <si>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</si>
  <si>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</si>
  <si>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</si>
  <si>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</si>
  <si>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</si>
  <si>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</si>
  <si>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</si>
  <si>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</si>
  <si>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</si>
  <si>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</si>
  <si>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</si>
  <si>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</si>
  <si>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</si>
  <si>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</si>
  <si>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</si>
  <si>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</si>
  <si>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</si>
  <si>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</si>
  <si>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</si>
  <si>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</si>
  <si>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</si>
  <si>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</si>
  <si>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</si>
  <si>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</si>
  <si>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</si>
  <si>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</si>
  <si>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</si>
  <si>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</si>
  <si>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</si>
  <si>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</si>
  <si>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</si>
  <si>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</si>
  <si>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</si>
  <si>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</si>
  <si>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</si>
  <si>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</si>
  <si>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</si>
  <si>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план 2019</t>
  </si>
  <si>
    <t>факт.           отклонение от 2018</t>
  </si>
  <si>
    <t>исполнение 2019,      %</t>
  </si>
  <si>
    <t>Проч. Безвозм. + от пожертвований  (074 207…)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</si>
  <si>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</si>
  <si>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</si>
  <si>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</si>
  <si>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</si>
  <si>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с пожертвованиями</t>
  </si>
  <si>
    <t>Мониторинг собственных доходов консолидированного бюджета Панкрушихинского района по состоянию на 01.11.19 г.</t>
  </si>
  <si>
    <t>факт  на 1.11.19</t>
  </si>
  <si>
    <t>факт на 01.11.18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</si>
</sst>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5" fillId="14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topLeftCell="A3" zoomScale="82" zoomScaleSheetLayoutView="82" workbookViewId="0">
      <pane xSplit="1" topLeftCell="B1" activePane="topRight" state="frozen"/>
      <selection pane="topRight" activeCell="D39" sqref="D39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13" t="s">
        <v>69</v>
      </c>
      <c r="B1" s="114"/>
      <c r="C1" s="115"/>
      <c r="D1" s="115"/>
      <c r="E1" s="115"/>
      <c r="F1" s="115"/>
      <c r="G1" s="115"/>
      <c r="H1" s="115"/>
    </row>
    <row r="2" spans="1:9" ht="15" hidden="1" customHeight="1">
      <c r="A2" s="10"/>
      <c r="B2" s="10"/>
      <c r="C2" s="10"/>
      <c r="D2" s="10"/>
      <c r="E2" s="10"/>
      <c r="F2" s="10"/>
      <c r="I2" s="11" t="s">
        <v>42</v>
      </c>
    </row>
    <row r="3" spans="1:9" ht="8.25" customHeight="1" thickBot="1">
      <c r="A3" s="109"/>
      <c r="B3" s="110"/>
      <c r="C3" s="111"/>
      <c r="D3" s="112"/>
      <c r="E3" s="112"/>
      <c r="F3" s="112"/>
      <c r="G3" s="112"/>
      <c r="H3" s="112"/>
      <c r="I3" s="112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7" t="s">
        <v>60</v>
      </c>
      <c r="D8" s="79" t="s">
        <v>70</v>
      </c>
      <c r="E8" s="48" t="s">
        <v>57</v>
      </c>
      <c r="F8" s="78" t="s">
        <v>71</v>
      </c>
      <c r="G8" s="14" t="s">
        <v>61</v>
      </c>
      <c r="H8" s="31" t="s">
        <v>58</v>
      </c>
      <c r="I8" s="15" t="s">
        <v>62</v>
      </c>
    </row>
    <row r="9" spans="1:9" s="2" customFormat="1" ht="13.5" thickBot="1">
      <c r="A9" s="51">
        <v>1</v>
      </c>
      <c r="B9" s="51">
        <v>2</v>
      </c>
      <c r="C9" s="52">
        <v>3</v>
      </c>
      <c r="D9" s="53">
        <v>4</v>
      </c>
      <c r="E9" s="54">
        <v>5</v>
      </c>
      <c r="F9" s="55">
        <v>6</v>
      </c>
      <c r="G9" s="56">
        <v>7</v>
      </c>
      <c r="H9" s="57">
        <v>8</v>
      </c>
      <c r="I9" s="58">
        <v>9</v>
      </c>
    </row>
    <row r="10" spans="1:9" s="2" customFormat="1" ht="25.5" customHeight="1" thickBot="1">
      <c r="A10" s="65" t="s">
        <v>64</v>
      </c>
      <c r="B10" s="66"/>
      <c r="C10" s="67">
        <f>C11-C30-C41-C42</f>
        <v>71699.899999999994</v>
      </c>
      <c r="D10" s="67">
        <f>D11-D30-D41-D42</f>
        <v>59012.599999999984</v>
      </c>
      <c r="E10" s="68">
        <f>C10-D10</f>
        <v>12687.30000000001</v>
      </c>
      <c r="F10" s="69">
        <f>F11-F30-F41-F42</f>
        <v>56925.700000000019</v>
      </c>
      <c r="G10" s="70">
        <f>D10-F10</f>
        <v>2086.8999999999651</v>
      </c>
      <c r="H10" s="71">
        <f t="shared" ref="H10:H34" si="0">D10/F10*100</f>
        <v>103.66600674212168</v>
      </c>
      <c r="I10" s="72">
        <f>D10/C10*100</f>
        <v>82.304996241277863</v>
      </c>
    </row>
    <row r="11" spans="1:9" ht="24.75" customHeight="1" thickBot="1">
      <c r="A11" s="59" t="s">
        <v>65</v>
      </c>
      <c r="B11" s="60" t="s">
        <v>6</v>
      </c>
      <c r="C11" s="61">
        <f>C12+C31+C30</f>
        <v>79902.899999999994</v>
      </c>
      <c r="D11" s="86">
        <f>D12+D30+D31</f>
        <v>66950.499999999985</v>
      </c>
      <c r="E11" s="73">
        <f t="shared" ref="E11:E47" si="1">C11-D11</f>
        <v>12952.400000000009</v>
      </c>
      <c r="F11" s="62">
        <f>F12+F31+F30</f>
        <v>69180.500000000015</v>
      </c>
      <c r="G11" s="63">
        <f>D11-F11</f>
        <v>-2230.0000000000291</v>
      </c>
      <c r="H11" s="71">
        <f t="shared" si="0"/>
        <v>96.776548304796833</v>
      </c>
      <c r="I11" s="64">
        <f>D11/C11*100</f>
        <v>83.789824899972331</v>
      </c>
    </row>
    <row r="12" spans="1:9" ht="20.25" customHeight="1" thickBot="1">
      <c r="A12" s="16" t="s">
        <v>40</v>
      </c>
      <c r="B12" s="17" t="s">
        <v>6</v>
      </c>
      <c r="C12" s="38">
        <f>C13+C14+C18+C23</f>
        <v>53915</v>
      </c>
      <c r="D12" s="87">
        <f>D13+D14+D23+D18</f>
        <v>49664.399999999994</v>
      </c>
      <c r="E12" s="74">
        <f t="shared" si="1"/>
        <v>4250.6000000000058</v>
      </c>
      <c r="F12" s="44">
        <f>F13+F14+F23+F18</f>
        <v>45752.200000000004</v>
      </c>
      <c r="G12" s="18">
        <f t="shared" ref="G12:G47" si="2">D12-F12</f>
        <v>3912.1999999999898</v>
      </c>
      <c r="H12" s="71">
        <f t="shared" si="0"/>
        <v>108.55084564239532</v>
      </c>
      <c r="I12" s="19">
        <f t="shared" ref="I12:I48" si="3">D12/C12*100</f>
        <v>92.11610868960399</v>
      </c>
    </row>
    <row r="13" spans="1:9" ht="15" customHeight="1" thickBot="1">
      <c r="A13" s="36" t="s">
        <v>67</v>
      </c>
      <c r="B13" s="25" t="s">
        <v>7</v>
      </c>
      <c r="C13" s="39">
        <v>33590</v>
      </c>
      <c r="D13" s="83">
        <v>30462.9</v>
      </c>
      <c r="E13" s="75">
        <f t="shared" si="1"/>
        <v>3127.0999999999985</v>
      </c>
      <c r="F13" s="94">
        <v>29388.2</v>
      </c>
      <c r="G13" s="49">
        <f t="shared" si="2"/>
        <v>1074.7000000000007</v>
      </c>
      <c r="H13" s="71">
        <f t="shared" si="0"/>
        <v>103.65690991622488</v>
      </c>
      <c r="I13" s="13">
        <f t="shared" si="3"/>
        <v>90.690384042869908</v>
      </c>
    </row>
    <row r="14" spans="1:9" ht="13.5" thickBot="1">
      <c r="A14" s="32" t="s">
        <v>10</v>
      </c>
      <c r="B14" s="33" t="s">
        <v>11</v>
      </c>
      <c r="C14" s="39">
        <f>C15+C16+C17</f>
        <v>7261</v>
      </c>
      <c r="D14" s="39">
        <f>D15+D16+D17</f>
        <v>8029.1</v>
      </c>
      <c r="E14" s="75">
        <f t="shared" si="1"/>
        <v>-768.10000000000036</v>
      </c>
      <c r="F14" s="45">
        <f>F15+F16+F17</f>
        <v>5789.2</v>
      </c>
      <c r="G14" s="49">
        <f t="shared" si="2"/>
        <v>2239.9000000000005</v>
      </c>
      <c r="H14" s="71">
        <f t="shared" si="0"/>
        <v>138.69101084778555</v>
      </c>
      <c r="I14" s="13">
        <f t="shared" si="3"/>
        <v>110.57843272276546</v>
      </c>
    </row>
    <row r="15" spans="1:9" s="8" customFormat="1" ht="34.5" thickBot="1">
      <c r="A15" s="3" t="s">
        <v>46</v>
      </c>
      <c r="B15" s="4" t="s">
        <v>12</v>
      </c>
      <c r="C15" s="40">
        <v>2744</v>
      </c>
      <c r="D15" s="84">
        <v>3398.4</v>
      </c>
      <c r="E15" s="89">
        <f t="shared" si="1"/>
        <v>-654.40000000000009</v>
      </c>
      <c r="F15" s="95">
        <v>2095.5</v>
      </c>
      <c r="G15" s="12">
        <f t="shared" si="2"/>
        <v>1302.9000000000001</v>
      </c>
      <c r="H15" s="71">
        <f t="shared" si="0"/>
        <v>162.17609162491053</v>
      </c>
      <c r="I15" s="13">
        <f t="shared" si="3"/>
        <v>123.84839650145774</v>
      </c>
    </row>
    <row r="16" spans="1:9" s="8" customFormat="1" ht="23.25" thickBot="1">
      <c r="A16" s="3" t="s">
        <v>47</v>
      </c>
      <c r="B16" s="4" t="s">
        <v>36</v>
      </c>
      <c r="C16" s="40">
        <v>2829</v>
      </c>
      <c r="D16" s="84">
        <v>3163.7</v>
      </c>
      <c r="E16" s="89">
        <f>C16-D16</f>
        <v>-334.69999999999982</v>
      </c>
      <c r="F16" s="95">
        <v>2938.4</v>
      </c>
      <c r="G16" s="12">
        <f t="shared" si="2"/>
        <v>225.29999999999973</v>
      </c>
      <c r="H16" s="71">
        <f t="shared" si="0"/>
        <v>107.66743806153008</v>
      </c>
      <c r="I16" s="13">
        <f t="shared" si="3"/>
        <v>111.83103570166135</v>
      </c>
    </row>
    <row r="17" spans="1:9" s="8" customFormat="1" ht="13.5" thickBot="1">
      <c r="A17" s="6" t="s">
        <v>13</v>
      </c>
      <c r="B17" s="4" t="s">
        <v>14</v>
      </c>
      <c r="C17" s="40">
        <v>1688</v>
      </c>
      <c r="D17" s="84">
        <v>1467</v>
      </c>
      <c r="E17" s="68">
        <f t="shared" si="1"/>
        <v>221</v>
      </c>
      <c r="F17" s="95">
        <v>755.3</v>
      </c>
      <c r="G17" s="12">
        <f t="shared" si="2"/>
        <v>711.7</v>
      </c>
      <c r="H17" s="71">
        <f t="shared" si="0"/>
        <v>194.22745928770027</v>
      </c>
      <c r="I17" s="13">
        <f t="shared" si="3"/>
        <v>86.907582938388629</v>
      </c>
    </row>
    <row r="18" spans="1:9" ht="16.5" customHeight="1" thickBot="1">
      <c r="A18" s="32" t="s">
        <v>15</v>
      </c>
      <c r="B18" s="33" t="s">
        <v>16</v>
      </c>
      <c r="C18" s="39">
        <f>C19+C20+C21+C22</f>
        <v>12297</v>
      </c>
      <c r="D18" s="83">
        <f>D19+D20+D21</f>
        <v>10394.799999999999</v>
      </c>
      <c r="E18" s="75">
        <f t="shared" si="1"/>
        <v>1902.2000000000007</v>
      </c>
      <c r="F18" s="45">
        <f>F19+F20+F21</f>
        <v>9881.5</v>
      </c>
      <c r="G18" s="12">
        <f t="shared" si="2"/>
        <v>513.29999999999927</v>
      </c>
      <c r="H18" s="71">
        <f t="shared" si="0"/>
        <v>105.19455548246724</v>
      </c>
      <c r="I18" s="13">
        <f t="shared" si="3"/>
        <v>84.531186468244286</v>
      </c>
    </row>
    <row r="19" spans="1:9" ht="13.5" thickBot="1">
      <c r="A19" s="3" t="s">
        <v>17</v>
      </c>
      <c r="B19" s="4" t="s">
        <v>18</v>
      </c>
      <c r="C19" s="41">
        <v>1555</v>
      </c>
      <c r="D19" s="85">
        <v>1086.0999999999999</v>
      </c>
      <c r="E19" s="76">
        <f t="shared" si="1"/>
        <v>468.90000000000009</v>
      </c>
      <c r="F19" s="96">
        <v>908.5</v>
      </c>
      <c r="G19" s="12">
        <f t="shared" si="2"/>
        <v>177.59999999999991</v>
      </c>
      <c r="H19" s="71">
        <f t="shared" si="0"/>
        <v>119.54870665932856</v>
      </c>
      <c r="I19" s="13">
        <f t="shared" si="3"/>
        <v>69.845659163987122</v>
      </c>
    </row>
    <row r="20" spans="1:9" ht="13.5" thickBot="1">
      <c r="A20" s="3" t="s">
        <v>50</v>
      </c>
      <c r="B20" s="4" t="s">
        <v>49</v>
      </c>
      <c r="C20" s="41">
        <v>1905</v>
      </c>
      <c r="D20" s="85">
        <v>2184.9</v>
      </c>
      <c r="E20" s="76">
        <f t="shared" si="1"/>
        <v>-279.90000000000009</v>
      </c>
      <c r="F20" s="96">
        <v>2041.3</v>
      </c>
      <c r="G20" s="12">
        <f t="shared" si="2"/>
        <v>143.60000000000014</v>
      </c>
      <c r="H20" s="71">
        <f t="shared" si="0"/>
        <v>107.03473276833391</v>
      </c>
      <c r="I20" s="13">
        <f t="shared" si="3"/>
        <v>114.69291338582677</v>
      </c>
    </row>
    <row r="21" spans="1:9" ht="13.5" thickBot="1">
      <c r="A21" s="3" t="s">
        <v>51</v>
      </c>
      <c r="B21" s="4" t="s">
        <v>48</v>
      </c>
      <c r="C21" s="41">
        <v>8837</v>
      </c>
      <c r="D21" s="85">
        <v>7123.8</v>
      </c>
      <c r="E21" s="76">
        <f t="shared" si="1"/>
        <v>1713.1999999999998</v>
      </c>
      <c r="F21" s="96">
        <v>6931.7</v>
      </c>
      <c r="G21" s="12">
        <f t="shared" si="2"/>
        <v>192.10000000000036</v>
      </c>
      <c r="H21" s="71">
        <f t="shared" si="0"/>
        <v>102.77132593736025</v>
      </c>
      <c r="I21" s="13">
        <f t="shared" si="3"/>
        <v>80.613330315718002</v>
      </c>
    </row>
    <row r="22" spans="1:9" ht="0.75" customHeight="1" thickBot="1">
      <c r="A22" s="3"/>
      <c r="C22" s="41"/>
      <c r="D22" s="81"/>
      <c r="E22" s="68">
        <f t="shared" si="1"/>
        <v>0</v>
      </c>
      <c r="F22" s="46"/>
      <c r="G22" s="12">
        <f t="shared" si="2"/>
        <v>0</v>
      </c>
      <c r="H22" s="71" t="e">
        <f t="shared" si="0"/>
        <v>#DIV/0!</v>
      </c>
      <c r="I22" s="13" t="e">
        <f t="shared" si="3"/>
        <v>#DIV/0!</v>
      </c>
    </row>
    <row r="23" spans="1:9" ht="22.5" customHeight="1" thickBot="1">
      <c r="A23" s="32" t="s">
        <v>19</v>
      </c>
      <c r="B23" s="33" t="s">
        <v>20</v>
      </c>
      <c r="C23" s="39">
        <v>767</v>
      </c>
      <c r="D23" s="83">
        <v>777.6</v>
      </c>
      <c r="E23" s="90">
        <f t="shared" si="1"/>
        <v>-10.600000000000023</v>
      </c>
      <c r="F23" s="97">
        <v>693.3</v>
      </c>
      <c r="G23" s="12">
        <f t="shared" si="2"/>
        <v>84.300000000000068</v>
      </c>
      <c r="H23" s="71">
        <f t="shared" si="0"/>
        <v>112.15923842492428</v>
      </c>
      <c r="I23" s="13">
        <f t="shared" si="3"/>
        <v>101.38200782268578</v>
      </c>
    </row>
    <row r="24" spans="1:9" ht="21" customHeight="1" thickBot="1">
      <c r="A24" s="32" t="s">
        <v>21</v>
      </c>
      <c r="B24" s="33" t="s">
        <v>22</v>
      </c>
      <c r="C24" s="39"/>
      <c r="D24" s="77"/>
      <c r="E24" s="75">
        <f t="shared" si="1"/>
        <v>0</v>
      </c>
      <c r="F24" s="45"/>
      <c r="G24" s="12">
        <f t="shared" si="2"/>
        <v>0</v>
      </c>
      <c r="H24" s="71" t="e">
        <f t="shared" si="0"/>
        <v>#DIV/0!</v>
      </c>
      <c r="I24" s="13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1"/>
      <c r="D25" s="81"/>
      <c r="E25" s="75">
        <f t="shared" si="1"/>
        <v>0</v>
      </c>
      <c r="F25" s="46"/>
      <c r="G25" s="12">
        <f t="shared" si="2"/>
        <v>0</v>
      </c>
      <c r="H25" s="71" t="e">
        <f t="shared" si="0"/>
        <v>#DIV/0!</v>
      </c>
      <c r="I25" s="13" t="e">
        <f t="shared" si="3"/>
        <v>#DIV/0!</v>
      </c>
    </row>
    <row r="26" spans="1:9" ht="3" hidden="1" customHeight="1">
      <c r="A26" s="6" t="s">
        <v>37</v>
      </c>
      <c r="B26" s="7"/>
      <c r="C26" s="41"/>
      <c r="D26" s="81"/>
      <c r="E26" s="75">
        <f t="shared" si="1"/>
        <v>0</v>
      </c>
      <c r="F26" s="46"/>
      <c r="G26" s="12">
        <f t="shared" si="2"/>
        <v>0</v>
      </c>
      <c r="H26" s="71" t="e">
        <f t="shared" si="0"/>
        <v>#DIV/0!</v>
      </c>
      <c r="I26" s="13" t="e">
        <f t="shared" si="3"/>
        <v>#DIV/0!</v>
      </c>
    </row>
    <row r="27" spans="1:9" ht="4.5" hidden="1" customHeight="1">
      <c r="A27" s="6" t="s">
        <v>32</v>
      </c>
      <c r="B27" s="7"/>
      <c r="C27" s="41"/>
      <c r="D27" s="81"/>
      <c r="E27" s="75">
        <f t="shared" si="1"/>
        <v>0</v>
      </c>
      <c r="F27" s="46"/>
      <c r="G27" s="12">
        <f t="shared" si="2"/>
        <v>0</v>
      </c>
      <c r="H27" s="71" t="e">
        <f t="shared" si="0"/>
        <v>#DIV/0!</v>
      </c>
      <c r="I27" s="13" t="e">
        <f t="shared" si="3"/>
        <v>#DIV/0!</v>
      </c>
    </row>
    <row r="28" spans="1:9" ht="2.25" hidden="1" customHeight="1">
      <c r="A28" s="3" t="s">
        <v>32</v>
      </c>
      <c r="B28" s="4"/>
      <c r="C28" s="41"/>
      <c r="D28" s="81"/>
      <c r="E28" s="75">
        <f t="shared" si="1"/>
        <v>0</v>
      </c>
      <c r="F28" s="46"/>
      <c r="G28" s="12">
        <f t="shared" si="2"/>
        <v>0</v>
      </c>
      <c r="H28" s="71" t="e">
        <f t="shared" si="0"/>
        <v>#DIV/0!</v>
      </c>
      <c r="I28" s="13" t="e">
        <f t="shared" si="3"/>
        <v>#DIV/0!</v>
      </c>
    </row>
    <row r="29" spans="1:9" ht="3.75" hidden="1" customHeight="1">
      <c r="A29" s="20" t="s">
        <v>29</v>
      </c>
      <c r="B29" s="21"/>
      <c r="C29" s="42"/>
      <c r="D29" s="82"/>
      <c r="E29" s="75">
        <f t="shared" si="1"/>
        <v>0</v>
      </c>
      <c r="F29" s="47"/>
      <c r="G29" s="22">
        <f t="shared" si="2"/>
        <v>0</v>
      </c>
      <c r="H29" s="71" t="e">
        <f t="shared" si="0"/>
        <v>#DIV/0!</v>
      </c>
      <c r="I29" s="23" t="e">
        <f t="shared" si="3"/>
        <v>#DIV/0!</v>
      </c>
    </row>
    <row r="30" spans="1:9" ht="20.25" customHeight="1" thickBot="1">
      <c r="A30" s="24" t="s">
        <v>43</v>
      </c>
      <c r="B30" s="25" t="s">
        <v>44</v>
      </c>
      <c r="C30" s="39">
        <v>2038</v>
      </c>
      <c r="D30" s="83">
        <v>1864.5</v>
      </c>
      <c r="E30" s="90">
        <f t="shared" si="1"/>
        <v>173.5</v>
      </c>
      <c r="F30" s="98">
        <v>6554.1</v>
      </c>
      <c r="G30" s="26">
        <f>D30-F30</f>
        <v>-4689.6000000000004</v>
      </c>
      <c r="H30" s="71">
        <f t="shared" si="0"/>
        <v>28.44784180894402</v>
      </c>
      <c r="I30" s="23">
        <f t="shared" si="3"/>
        <v>91.48675171736997</v>
      </c>
    </row>
    <row r="31" spans="1:9" ht="18.75" thickBot="1">
      <c r="A31" s="27" t="s">
        <v>39</v>
      </c>
      <c r="B31" s="28"/>
      <c r="C31" s="43">
        <f>C32+C39+C41+C43+C44+C45+C46+C47</f>
        <v>23949.9</v>
      </c>
      <c r="D31" s="43">
        <f>D32+D39+D41+D43+D44+D45+D46+D47</f>
        <v>15421.599999999997</v>
      </c>
      <c r="E31" s="74">
        <f t="shared" si="1"/>
        <v>8528.3000000000047</v>
      </c>
      <c r="F31" s="80">
        <f>F32+F39+F41+F42+F44+F45+F46+F47+F43</f>
        <v>16874.2</v>
      </c>
      <c r="G31" s="29">
        <f t="shared" si="2"/>
        <v>-1452.600000000004</v>
      </c>
      <c r="H31" s="71">
        <f t="shared" si="0"/>
        <v>91.391591897689935</v>
      </c>
      <c r="I31" s="30">
        <f t="shared" si="3"/>
        <v>64.391083052538818</v>
      </c>
    </row>
    <row r="32" spans="1:9" ht="34.5" thickBot="1">
      <c r="A32" s="32" t="s">
        <v>1</v>
      </c>
      <c r="B32" s="33" t="s">
        <v>2</v>
      </c>
      <c r="C32" s="39">
        <f>C33+C34+C36+C37+C38+C35</f>
        <v>10652.7</v>
      </c>
      <c r="D32" s="83">
        <f>D33+D34+D36+D37+D38+D35</f>
        <v>9102.3999999999978</v>
      </c>
      <c r="E32" s="90">
        <f t="shared" si="1"/>
        <v>1550.3000000000029</v>
      </c>
      <c r="F32" s="45">
        <f>F33+F34+F35+F37+F38</f>
        <v>7081.3</v>
      </c>
      <c r="G32" s="49">
        <f t="shared" si="2"/>
        <v>2021.0999999999976</v>
      </c>
      <c r="H32" s="71">
        <f t="shared" si="0"/>
        <v>128.54136952254527</v>
      </c>
      <c r="I32" s="13">
        <f t="shared" si="3"/>
        <v>85.446882011133297</v>
      </c>
    </row>
    <row r="33" spans="1:9" ht="23.25" thickBot="1">
      <c r="A33" s="6" t="s">
        <v>28</v>
      </c>
      <c r="B33" s="7" t="s">
        <v>27</v>
      </c>
      <c r="C33" s="41"/>
      <c r="D33" s="92">
        <v>0.3</v>
      </c>
      <c r="E33" s="90">
        <f t="shared" si="1"/>
        <v>-0.3</v>
      </c>
      <c r="F33" s="99"/>
      <c r="G33" s="12">
        <f t="shared" si="2"/>
        <v>0.3</v>
      </c>
      <c r="H33" s="71" t="e">
        <f t="shared" si="0"/>
        <v>#DIV/0!</v>
      </c>
      <c r="I33" s="13" t="e">
        <f t="shared" si="3"/>
        <v>#DIV/0!</v>
      </c>
    </row>
    <row r="34" spans="1:9" ht="45.75" thickBot="1">
      <c r="A34" s="3" t="s">
        <v>3</v>
      </c>
      <c r="B34" s="4" t="s">
        <v>41</v>
      </c>
      <c r="C34" s="41">
        <v>9238.7000000000007</v>
      </c>
      <c r="D34" s="85">
        <v>8608.7999999999993</v>
      </c>
      <c r="E34" s="90">
        <f t="shared" si="1"/>
        <v>629.90000000000146</v>
      </c>
      <c r="F34" s="99">
        <v>6332</v>
      </c>
      <c r="G34" s="12">
        <f t="shared" si="2"/>
        <v>2276.7999999999993</v>
      </c>
      <c r="H34" s="71">
        <f t="shared" si="0"/>
        <v>135.95704358812378</v>
      </c>
      <c r="I34" s="13">
        <f t="shared" si="3"/>
        <v>93.181941182200944</v>
      </c>
    </row>
    <row r="35" spans="1:9" ht="21.75" customHeight="1" thickBot="1">
      <c r="A35" s="3" t="s">
        <v>53</v>
      </c>
      <c r="B35" s="4"/>
      <c r="C35" s="41">
        <v>464</v>
      </c>
      <c r="D35" s="85">
        <v>176</v>
      </c>
      <c r="E35" s="90">
        <f t="shared" si="1"/>
        <v>288</v>
      </c>
      <c r="F35" s="99">
        <v>193.6</v>
      </c>
      <c r="G35" s="12"/>
      <c r="H35" s="71">
        <f t="shared" ref="H35:H47" si="4">D35/F35*100</f>
        <v>90.909090909090921</v>
      </c>
      <c r="I35" s="13"/>
    </row>
    <row r="36" spans="1:9" ht="1.5" hidden="1" customHeight="1">
      <c r="A36" s="3"/>
      <c r="B36" s="4" t="s">
        <v>35</v>
      </c>
      <c r="C36" s="41"/>
      <c r="D36" s="81"/>
      <c r="E36" s="90">
        <f t="shared" si="1"/>
        <v>0</v>
      </c>
      <c r="F36" s="99"/>
      <c r="G36" s="12">
        <f t="shared" si="2"/>
        <v>0</v>
      </c>
      <c r="H36" s="71" t="e">
        <f t="shared" si="4"/>
        <v>#DIV/0!</v>
      </c>
      <c r="I36" s="13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1"/>
      <c r="D37" s="81"/>
      <c r="E37" s="90">
        <f t="shared" si="1"/>
        <v>0</v>
      </c>
      <c r="F37" s="99"/>
      <c r="G37" s="12">
        <f t="shared" si="2"/>
        <v>0</v>
      </c>
      <c r="H37" s="71" t="e">
        <f t="shared" si="4"/>
        <v>#DIV/0!</v>
      </c>
      <c r="I37" s="13" t="e">
        <f t="shared" si="3"/>
        <v>#DIV/0!</v>
      </c>
    </row>
    <row r="38" spans="1:9" ht="22.5" customHeight="1" thickBot="1">
      <c r="A38" s="3" t="s">
        <v>66</v>
      </c>
      <c r="B38" s="4" t="s">
        <v>45</v>
      </c>
      <c r="C38" s="41">
        <v>950</v>
      </c>
      <c r="D38" s="85">
        <v>317.3</v>
      </c>
      <c r="E38" s="90">
        <f t="shared" si="1"/>
        <v>632.70000000000005</v>
      </c>
      <c r="F38" s="99">
        <v>555.70000000000005</v>
      </c>
      <c r="G38" s="12">
        <f t="shared" si="2"/>
        <v>-238.40000000000003</v>
      </c>
      <c r="H38" s="71">
        <f t="shared" si="4"/>
        <v>57.099154219902829</v>
      </c>
      <c r="I38" s="13">
        <f t="shared" si="3"/>
        <v>33.4</v>
      </c>
    </row>
    <row r="39" spans="1:9" ht="13.5" thickBot="1">
      <c r="A39" s="32" t="s">
        <v>23</v>
      </c>
      <c r="B39" s="33" t="s">
        <v>24</v>
      </c>
      <c r="C39" s="39">
        <v>80</v>
      </c>
      <c r="D39" s="83">
        <v>46.8</v>
      </c>
      <c r="E39" s="90">
        <f t="shared" si="1"/>
        <v>33.200000000000003</v>
      </c>
      <c r="F39" s="100">
        <v>80.900000000000006</v>
      </c>
      <c r="G39" s="12">
        <f t="shared" si="2"/>
        <v>-34.100000000000009</v>
      </c>
      <c r="H39" s="71">
        <f t="shared" si="4"/>
        <v>57.849196538936951</v>
      </c>
      <c r="I39" s="13">
        <f t="shared" si="3"/>
        <v>58.5</v>
      </c>
    </row>
    <row r="40" spans="1:9" ht="13.5" thickBot="1">
      <c r="A40" s="32"/>
      <c r="B40" s="25"/>
      <c r="C40" s="39"/>
      <c r="D40" s="77"/>
      <c r="E40" s="90">
        <f t="shared" si="1"/>
        <v>0</v>
      </c>
      <c r="F40" s="93"/>
      <c r="G40" s="12">
        <f t="shared" si="2"/>
        <v>0</v>
      </c>
      <c r="H40" s="71" t="e">
        <f t="shared" si="4"/>
        <v>#DIV/0!</v>
      </c>
      <c r="I40" s="13" t="e">
        <f t="shared" si="3"/>
        <v>#DIV/0!</v>
      </c>
    </row>
    <row r="41" spans="1:9" ht="13.5" thickBot="1">
      <c r="A41" s="34" t="s">
        <v>54</v>
      </c>
      <c r="B41" s="33" t="s">
        <v>38</v>
      </c>
      <c r="C41" s="39">
        <v>3064.5</v>
      </c>
      <c r="D41" s="83">
        <v>2942.8</v>
      </c>
      <c r="E41" s="90">
        <f t="shared" si="1"/>
        <v>121.69999999999982</v>
      </c>
      <c r="F41" s="101">
        <v>5700.7</v>
      </c>
      <c r="G41" s="12">
        <f t="shared" si="2"/>
        <v>-2757.8999999999996</v>
      </c>
      <c r="H41" s="71">
        <f t="shared" si="4"/>
        <v>51.621730664655217</v>
      </c>
      <c r="I41" s="13">
        <f t="shared" si="3"/>
        <v>96.028715940610226</v>
      </c>
    </row>
    <row r="42" spans="1:9" ht="13.5" thickBot="1">
      <c r="A42" s="107" t="s">
        <v>63</v>
      </c>
      <c r="B42" s="33"/>
      <c r="C42" s="106">
        <v>3100.5</v>
      </c>
      <c r="D42" s="93">
        <v>3130.6</v>
      </c>
      <c r="E42" s="90">
        <f t="shared" si="1"/>
        <v>-30.099999999999909</v>
      </c>
      <c r="F42" s="91"/>
      <c r="G42" s="12"/>
      <c r="H42" s="71"/>
      <c r="I42" s="13"/>
    </row>
    <row r="43" spans="1:9" ht="13.5" thickBot="1">
      <c r="A43" s="34" t="s">
        <v>55</v>
      </c>
      <c r="B43" s="33"/>
      <c r="C43" s="39">
        <v>0</v>
      </c>
      <c r="D43" s="83"/>
      <c r="E43" s="90">
        <f t="shared" si="1"/>
        <v>0</v>
      </c>
      <c r="F43" s="102">
        <v>550.9</v>
      </c>
      <c r="G43" s="12">
        <f t="shared" si="2"/>
        <v>-550.9</v>
      </c>
      <c r="H43" s="71">
        <f t="shared" si="4"/>
        <v>0</v>
      </c>
      <c r="I43" s="13" t="e">
        <f t="shared" si="3"/>
        <v>#DIV/0!</v>
      </c>
    </row>
    <row r="44" spans="1:9" ht="26.25" thickBot="1">
      <c r="A44" s="34" t="s">
        <v>52</v>
      </c>
      <c r="B44" s="33"/>
      <c r="C44" s="39">
        <v>654.6</v>
      </c>
      <c r="D44" s="83">
        <v>591</v>
      </c>
      <c r="E44" s="90">
        <f t="shared" si="1"/>
        <v>63.600000000000023</v>
      </c>
      <c r="F44" s="103">
        <v>1946.4</v>
      </c>
      <c r="G44" s="12">
        <f t="shared" si="2"/>
        <v>-1355.4</v>
      </c>
      <c r="H44" s="71">
        <f t="shared" si="4"/>
        <v>30.363748458692967</v>
      </c>
      <c r="I44" s="13">
        <f t="shared" si="3"/>
        <v>90.284142988084326</v>
      </c>
    </row>
    <row r="45" spans="1:9" ht="24.75" thickBot="1">
      <c r="A45" s="35" t="s">
        <v>25</v>
      </c>
      <c r="B45" s="33" t="s">
        <v>26</v>
      </c>
      <c r="C45" s="39">
        <v>8792</v>
      </c>
      <c r="D45" s="83">
        <v>2369.6999999999998</v>
      </c>
      <c r="E45" s="90">
        <f t="shared" si="1"/>
        <v>6422.3</v>
      </c>
      <c r="F45" s="105">
        <v>1036</v>
      </c>
      <c r="G45" s="12">
        <f t="shared" si="2"/>
        <v>1333.6999999999998</v>
      </c>
      <c r="H45" s="71">
        <f t="shared" si="4"/>
        <v>228.73552123552122</v>
      </c>
      <c r="I45" s="13">
        <f t="shared" si="3"/>
        <v>26.952911737943587</v>
      </c>
    </row>
    <row r="46" spans="1:9" ht="13.5" thickBot="1">
      <c r="A46" s="32" t="s">
        <v>56</v>
      </c>
      <c r="B46" s="33" t="s">
        <v>0</v>
      </c>
      <c r="C46" s="39">
        <v>706.1</v>
      </c>
      <c r="D46" s="83">
        <v>351.9</v>
      </c>
      <c r="E46" s="90">
        <f t="shared" si="1"/>
        <v>354.20000000000005</v>
      </c>
      <c r="F46" s="105">
        <v>484.9</v>
      </c>
      <c r="G46" s="12">
        <f t="shared" si="2"/>
        <v>-133</v>
      </c>
      <c r="H46" s="71">
        <f t="shared" si="4"/>
        <v>72.571664260672293</v>
      </c>
      <c r="I46" s="13">
        <f t="shared" si="3"/>
        <v>49.837133550488595</v>
      </c>
    </row>
    <row r="47" spans="1:9" ht="13.5" thickBot="1">
      <c r="A47" s="32" t="s">
        <v>8</v>
      </c>
      <c r="B47" s="33" t="s">
        <v>9</v>
      </c>
      <c r="C47" s="39"/>
      <c r="D47" s="88">
        <v>17</v>
      </c>
      <c r="E47" s="90">
        <f t="shared" si="1"/>
        <v>-17</v>
      </c>
      <c r="F47" s="104">
        <v>-6.9</v>
      </c>
      <c r="G47" s="12">
        <f t="shared" si="2"/>
        <v>23.9</v>
      </c>
      <c r="H47" s="71">
        <f t="shared" si="4"/>
        <v>-246.37681159420288</v>
      </c>
      <c r="I47" s="13" t="e">
        <f t="shared" si="3"/>
        <v>#DIV/0!</v>
      </c>
    </row>
    <row r="48" spans="1:9" ht="12.75">
      <c r="A48" s="1" t="s">
        <v>59</v>
      </c>
      <c r="C48" t="s">
        <v>68</v>
      </c>
      <c r="D48" s="50">
        <f>D12+D31+D42</f>
        <v>68216.599999999991</v>
      </c>
      <c r="E48" s="50"/>
      <c r="I48" s="108" t="e">
        <f t="shared" si="3"/>
        <v>#VALUE!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2019-12-04T09:42:39Z</cp:lastPrinted>
  <dcterms:created xsi:type="dcterms:W3CDTF">2005-06-06T04:55:52Z</dcterms:created>
  <dcterms:modified xsi:type="dcterms:W3CDTF">2019-12-04T09:45:14Z</dcterms:modified>
</cp:coreProperties>
</file>