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2120" windowHeight="9120"/>
  </bookViews>
  <sheets>
    <sheet name="2019" sheetId="3" r:id="rId1"/>
  </sheets>
  <definedNames>
    <definedName name="_xlnm.Print_Area" localSheetId="0">'2019'!$A$1:$I$51</definedName>
  </definedNames>
  <calcPr calcId="124519"/>
</workbook>
</file>

<file path=xl/calcChain.xml><?xml version="1.0" encoding="utf-8"?>
<calcChain xmlns="http://schemas.openxmlformats.org/spreadsheetml/2006/main">
  <c r="D34" i="3"/>
  <c r="C34"/>
  <c r="E42"/>
  <c r="E43"/>
  <c r="E44"/>
  <c r="E45"/>
  <c r="E46"/>
  <c r="E47"/>
  <c r="E48"/>
  <c r="E49"/>
  <c r="E50"/>
  <c r="E35"/>
  <c r="E36"/>
  <c r="E37"/>
  <c r="E38"/>
  <c r="E40"/>
  <c r="E41"/>
  <c r="F34" l="1"/>
  <c r="F32" s="1"/>
  <c r="E31"/>
  <c r="D15"/>
  <c r="E16"/>
  <c r="E17"/>
  <c r="E18"/>
  <c r="H47"/>
  <c r="H50"/>
  <c r="H49"/>
  <c r="H48"/>
  <c r="H46"/>
  <c r="H43"/>
  <c r="H44"/>
  <c r="H42"/>
  <c r="H37"/>
  <c r="H38"/>
  <c r="H40"/>
  <c r="H41"/>
  <c r="H35"/>
  <c r="H36"/>
  <c r="H25"/>
  <c r="H26"/>
  <c r="H27"/>
  <c r="H28"/>
  <c r="H29"/>
  <c r="H30"/>
  <c r="H31"/>
  <c r="H23"/>
  <c r="H24"/>
  <c r="H22"/>
  <c r="H21"/>
  <c r="H20"/>
  <c r="H18"/>
  <c r="H17"/>
  <c r="H16"/>
  <c r="H14"/>
  <c r="C19" l="1"/>
  <c r="E14"/>
  <c r="E20"/>
  <c r="E21"/>
  <c r="E22"/>
  <c r="E23"/>
  <c r="E24"/>
  <c r="E25"/>
  <c r="E26"/>
  <c r="E27"/>
  <c r="E28"/>
  <c r="E29"/>
  <c r="E30"/>
  <c r="D19"/>
  <c r="F19"/>
  <c r="D32"/>
  <c r="C32"/>
  <c r="G47"/>
  <c r="I47"/>
  <c r="F15"/>
  <c r="I31"/>
  <c r="I46"/>
  <c r="G31"/>
  <c r="G46"/>
  <c r="G38"/>
  <c r="I38"/>
  <c r="G14"/>
  <c r="G17"/>
  <c r="G18"/>
  <c r="G20"/>
  <c r="G21"/>
  <c r="G22"/>
  <c r="G23"/>
  <c r="G25"/>
  <c r="G26"/>
  <c r="G27"/>
  <c r="G28"/>
  <c r="G29"/>
  <c r="G30"/>
  <c r="G35"/>
  <c r="G36"/>
  <c r="G40"/>
  <c r="G41"/>
  <c r="G43"/>
  <c r="G44"/>
  <c r="G49"/>
  <c r="G50"/>
  <c r="G48"/>
  <c r="I14"/>
  <c r="I17"/>
  <c r="I18"/>
  <c r="I20"/>
  <c r="I21"/>
  <c r="I22"/>
  <c r="I23"/>
  <c r="I25"/>
  <c r="I26"/>
  <c r="I27"/>
  <c r="I28"/>
  <c r="I29"/>
  <c r="I30"/>
  <c r="I35"/>
  <c r="I36"/>
  <c r="I40"/>
  <c r="I41"/>
  <c r="I43"/>
  <c r="I44"/>
  <c r="I49"/>
  <c r="I50"/>
  <c r="G24"/>
  <c r="I42"/>
  <c r="C15"/>
  <c r="G42"/>
  <c r="I48"/>
  <c r="G16"/>
  <c r="I24"/>
  <c r="I16"/>
  <c r="C13" l="1"/>
  <c r="C11" s="1"/>
  <c r="E19"/>
  <c r="H32"/>
  <c r="E34"/>
  <c r="H19"/>
  <c r="H15"/>
  <c r="H34"/>
  <c r="F13"/>
  <c r="F11" s="1"/>
  <c r="E15"/>
  <c r="I19"/>
  <c r="I15"/>
  <c r="G15"/>
  <c r="D13"/>
  <c r="D11" s="1"/>
  <c r="G19"/>
  <c r="I34"/>
  <c r="G34"/>
  <c r="C12" l="1"/>
  <c r="C10" s="1"/>
  <c r="H11"/>
  <c r="I51"/>
  <c r="D12"/>
  <c r="D10" s="1"/>
  <c r="E32"/>
  <c r="H13"/>
  <c r="E13"/>
  <c r="I13"/>
  <c r="G13"/>
  <c r="F12"/>
  <c r="F10" s="1"/>
  <c r="I32"/>
  <c r="G32"/>
  <c r="E12" l="1"/>
  <c r="E10"/>
  <c r="H12"/>
  <c r="I12"/>
  <c r="G12"/>
  <c r="H10" l="1"/>
  <c r="I10"/>
  <c r="G10"/>
</calcChain>
</file>

<file path=xl/sharedStrings.xml><?xml version="1.0" encoding="utf-8"?>
<sst xmlns="http://schemas.openxmlformats.org/spreadsheetml/2006/main" count="76" uniqueCount="74">
  <si>
    <t>00011600000000000000</t>
  </si>
  <si>
    <t>ДОХОДЫ ОТ ИСПОЛЬЗОВАНИЯ ИМУЩЕСТВА, НАХОДЯЩЕГОСЯ В ГОСУДАРСТВЕННОЙ И МУНИЦИПАЛЬНОЙ СОБСТВЕННОСТИ</t>
  </si>
  <si>
    <t>00011100000000000000</t>
  </si>
  <si>
    <t>- арендная плата за земли, находящиеся в государственной собственности до разграничения государственной собственности на землю и поступления от продажи права на заключение договоров аренды указанных земельных участков</t>
  </si>
  <si>
    <t>Наименование показателя</t>
  </si>
  <si>
    <t>Код по бюджетной классификации</t>
  </si>
  <si>
    <t>00010100000000000000</t>
  </si>
  <si>
    <t>00010102000010000110</t>
  </si>
  <si>
    <t>ПРОЧИЕ НЕНАЛОГОВЫЕ ДОХОДЫ</t>
  </si>
  <si>
    <t>00011700000000000000</t>
  </si>
  <si>
    <t>НАЛОГИ НА СОВОКУПНЫЙ ДОХОД</t>
  </si>
  <si>
    <t>00010500000000000000</t>
  </si>
  <si>
    <t>00010501000010000110</t>
  </si>
  <si>
    <t>Единый сельскохозяйственный налог</t>
  </si>
  <si>
    <t>00010503000010000110</t>
  </si>
  <si>
    <t>НАЛОГИ НА ИМУЩЕСТВО</t>
  </si>
  <si>
    <t>00010600000000000000</t>
  </si>
  <si>
    <t>Налоги на имущество физических лиц</t>
  </si>
  <si>
    <t>00010601000030000110</t>
  </si>
  <si>
    <t>00010800000000000000</t>
  </si>
  <si>
    <t>ЗАДОЛЖЕННОСТЬ И ПЕРЕРАСЧЕТЫ ПО ОТМЕНЕННЫМ НАЛОГАМ, СБОРАМ И ИНЫМ ОБЯЗАТЕЛЬНЫМ ПЛАТЕЖАМ</t>
  </si>
  <si>
    <t>00010900000000000000</t>
  </si>
  <si>
    <t>ПЛАТЕЖИ ПРИ ПОЛЬЗОВАНИИ ПРИРОДНЫМИ РЕСУРСАМИ</t>
  </si>
  <si>
    <t>00011200000000000000</t>
  </si>
  <si>
    <t>Доходы от продажи материальных и нематериальных активов</t>
  </si>
  <si>
    <t>00011400000000000000</t>
  </si>
  <si>
    <t>00011103000000000120</t>
  </si>
  <si>
    <t>Проценты,полученные от предоставления бюджетных кредитов внутри страны</t>
  </si>
  <si>
    <t>Прочие</t>
  </si>
  <si>
    <t>Налог на прибыль,зачисляемый в местные бюджеты</t>
  </si>
  <si>
    <t>000109010000030000110</t>
  </si>
  <si>
    <t>Налог с имущества, переходящего в порядке наследования и дарения</t>
  </si>
  <si>
    <t>Доходы от перечисления части прибыли</t>
  </si>
  <si>
    <t>00011107015050000120</t>
  </si>
  <si>
    <t>00011105035050000120</t>
  </si>
  <si>
    <t>00010502010020000110</t>
  </si>
  <si>
    <t>земельный налог (по обязательствам, возникшим до 1.01.2006)</t>
  </si>
  <si>
    <t>00011301990000000130</t>
  </si>
  <si>
    <t>Неналоговые доходы</t>
  </si>
  <si>
    <t>НАЛОГОВЫЕ ДОХОДЫ</t>
  </si>
  <si>
    <t>00011105013100000120</t>
  </si>
  <si>
    <t>тыс.руб.</t>
  </si>
  <si>
    <t>АКЦИЗЫ</t>
  </si>
  <si>
    <t>00010300000000000000</t>
  </si>
  <si>
    <t>00011109045000000120</t>
  </si>
  <si>
    <r>
      <t xml:space="preserve">Единый налог, взимаемый в связи с применением </t>
    </r>
    <r>
      <rPr>
        <b/>
        <u/>
        <sz val="8"/>
        <rFont val="Arial Cyr"/>
        <charset val="204"/>
      </rPr>
      <t>упрощенной системы</t>
    </r>
    <r>
      <rPr>
        <u/>
        <sz val="8"/>
        <rFont val="Arial Cyr"/>
        <charset val="204"/>
      </rPr>
      <t xml:space="preserve"> </t>
    </r>
    <r>
      <rPr>
        <sz val="8"/>
        <rFont val="Arial Cyr"/>
        <charset val="204"/>
      </rPr>
      <t>налогообложения    (2014 - 50%, 2013 - 100%)</t>
    </r>
  </si>
  <si>
    <r>
      <t xml:space="preserve">Единый налог на </t>
    </r>
    <r>
      <rPr>
        <b/>
        <u/>
        <sz val="8"/>
        <rFont val="Arial Cyr"/>
        <charset val="204"/>
      </rPr>
      <t xml:space="preserve">вмененный доход </t>
    </r>
    <r>
      <rPr>
        <sz val="8"/>
        <rFont val="Arial Cyr"/>
        <charset val="204"/>
      </rPr>
      <t xml:space="preserve">для отдельных видов деятельности       </t>
    </r>
  </si>
  <si>
    <t>00010606043100000110</t>
  </si>
  <si>
    <t>00010606033100000110</t>
  </si>
  <si>
    <t>Земельный налог  с организаций</t>
  </si>
  <si>
    <t>Земельный налог  с физических лиц</t>
  </si>
  <si>
    <t>Доходы, поступившие в порядке возмещения расходов</t>
  </si>
  <si>
    <t>Арендная плата за земли, находящиесся в собственности поселений</t>
  </si>
  <si>
    <t xml:space="preserve">Платные услуги                                            </t>
  </si>
  <si>
    <t xml:space="preserve">прочие доходы от компенсаци и затрат государ.                                        </t>
  </si>
  <si>
    <t xml:space="preserve">ШТРАФЫ, САНКЦИИ, ВОЗМЕЩЕНИЕ УЩЕРБА          </t>
  </si>
  <si>
    <t>отклоне-ние от плана</t>
  </si>
  <si>
    <r>
      <t>темп роста</t>
    </r>
    <r>
      <rPr>
        <sz val="8"/>
        <rFont val="Arial Cyr"/>
        <charset val="204"/>
      </rPr>
      <t xml:space="preserve"> </t>
    </r>
    <r>
      <rPr>
        <b/>
        <sz val="10"/>
        <rFont val="Arial Cyr"/>
        <charset val="204"/>
      </rPr>
      <t>%</t>
    </r>
  </si>
  <si>
    <t>факт.           отклонение от 2018</t>
  </si>
  <si>
    <t>исполнение 2019,      %</t>
  </si>
  <si>
    <t>Проч. Безвозм. + от пожертвований  (074 207…)</t>
  </si>
  <si>
    <r>
      <t xml:space="preserve">Собственные доходы </t>
    </r>
    <r>
      <rPr>
        <b/>
        <sz val="8"/>
        <rFont val="Arial Cyr"/>
        <charset val="204"/>
      </rPr>
      <t>(без акцизов, платных и безвозмездных )</t>
    </r>
  </si>
  <si>
    <t xml:space="preserve">СОБСТВЕННЫЕ ДОХОДЫ </t>
  </si>
  <si>
    <t>Прочие доходы от использования имущества и прав, наход. в го. и муниц. Соб.</t>
  </si>
  <si>
    <t xml:space="preserve">Налог на доходы физических лиц               </t>
  </si>
  <si>
    <t>Собственные доходы (налогоые +дох от имущ.,+эколог+продажа+штрафы)</t>
  </si>
  <si>
    <t>факт на 01.02.19</t>
  </si>
  <si>
    <t>план 2020</t>
  </si>
  <si>
    <t>факт  на 1.02.20</t>
  </si>
  <si>
    <r>
      <t xml:space="preserve">ГОСУДАРСТВЕННАЯ ПОШЛИНА, </t>
    </r>
    <r>
      <rPr>
        <b/>
        <sz val="12"/>
        <rFont val="Arial Cyr"/>
        <charset val="204"/>
      </rPr>
      <t>182</t>
    </r>
  </si>
  <si>
    <r>
      <t>ГОСУДАРСТВЕННАЯ ПОШЛИНА ,</t>
    </r>
    <r>
      <rPr>
        <b/>
        <sz val="12"/>
        <rFont val="Arial Cyr"/>
        <charset val="204"/>
      </rPr>
      <t>303</t>
    </r>
  </si>
  <si>
    <t>Доходыот сдачи в аренду имущества</t>
  </si>
  <si>
    <t>000111050300050000120</t>
  </si>
  <si>
    <t>Анализ поступления собственных доходов консолидированного бюджета Панкрушихинского района по состоянию на 01.02.20 г.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</si>
</sst>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7">
    <font>
      <sz val="8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sz val="16"/>
      <name val="Arial Cyr"/>
      <charset val="204"/>
    </font>
    <font>
      <b/>
      <sz val="9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b/>
      <i/>
      <sz val="10"/>
      <name val="Arial Cyr"/>
      <charset val="204"/>
    </font>
    <font>
      <sz val="11"/>
      <name val="Arial Cyr"/>
      <charset val="204"/>
    </font>
    <font>
      <b/>
      <sz val="11"/>
      <name val="Arial Cyr"/>
      <charset val="204"/>
    </font>
    <font>
      <b/>
      <u/>
      <sz val="8"/>
      <name val="Arial Cyr"/>
      <charset val="204"/>
    </font>
    <font>
      <u/>
      <sz val="8"/>
      <name val="Arial Cyr"/>
      <charset val="204"/>
    </font>
    <font>
      <b/>
      <i/>
      <sz val="10"/>
      <color rgb="FFFF0000"/>
      <name val="Arial Cyr"/>
      <charset val="204"/>
    </font>
    <font>
      <b/>
      <sz val="10"/>
      <color rgb="FFFF0000"/>
      <name val="Arial Cyr"/>
      <charset val="204"/>
    </font>
    <font>
      <b/>
      <sz val="12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2" xfId="0" applyBorder="1" applyAlignment="1">
      <alignment wrapText="1"/>
    </xf>
    <xf numFmtId="49" fontId="0" fillId="0" borderId="2" xfId="0" applyNumberFormat="1" applyBorder="1"/>
    <xf numFmtId="49" fontId="1" fillId="0" borderId="3" xfId="0" applyNumberFormat="1" applyFont="1" applyBorder="1" applyAlignment="1">
      <alignment wrapText="1"/>
    </xf>
    <xf numFmtId="0" fontId="1" fillId="0" borderId="2" xfId="0" applyFont="1" applyBorder="1" applyAlignment="1">
      <alignment wrapText="1"/>
    </xf>
    <xf numFmtId="49" fontId="1" fillId="0" borderId="2" xfId="0" applyNumberFormat="1" applyFont="1" applyBorder="1"/>
    <xf numFmtId="0" fontId="1" fillId="0" borderId="0" xfId="0" applyFont="1"/>
    <xf numFmtId="0" fontId="3" fillId="0" borderId="0" xfId="0" applyFont="1"/>
    <xf numFmtId="0" fontId="7" fillId="0" borderId="0" xfId="0" applyFont="1"/>
    <xf numFmtId="0" fontId="0" fillId="0" borderId="0" xfId="0" applyAlignment="1">
      <alignment horizontal="right"/>
    </xf>
    <xf numFmtId="164" fontId="5" fillId="3" borderId="4" xfId="0" applyNumberFormat="1" applyFont="1" applyFill="1" applyBorder="1"/>
    <xf numFmtId="164" fontId="5" fillId="3" borderId="5" xfId="0" applyNumberFormat="1" applyFont="1" applyFill="1" applyBorder="1" applyAlignment="1">
      <alignment horizontal="center"/>
    </xf>
    <xf numFmtId="0" fontId="5" fillId="0" borderId="8" xfId="0" applyFont="1" applyBorder="1" applyAlignment="1">
      <alignment horizontal="center" vertical="justify"/>
    </xf>
    <xf numFmtId="0" fontId="5" fillId="0" borderId="9" xfId="0" applyFont="1" applyBorder="1" applyAlignment="1">
      <alignment horizontal="center" vertical="justify"/>
    </xf>
    <xf numFmtId="164" fontId="5" fillId="4" borderId="5" xfId="0" applyNumberFormat="1" applyFont="1" applyFill="1" applyBorder="1" applyAlignment="1">
      <alignment horizontal="center"/>
    </xf>
    <xf numFmtId="0" fontId="0" fillId="0" borderId="10" xfId="0" applyBorder="1" applyAlignment="1">
      <alignment wrapText="1"/>
    </xf>
    <xf numFmtId="49" fontId="0" fillId="0" borderId="10" xfId="0" applyNumberFormat="1" applyBorder="1"/>
    <xf numFmtId="164" fontId="5" fillId="3" borderId="11" xfId="0" applyNumberFormat="1" applyFont="1" applyFill="1" applyBorder="1"/>
    <xf numFmtId="164" fontId="5" fillId="3" borderId="12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wrapText="1"/>
    </xf>
    <xf numFmtId="49" fontId="0" fillId="2" borderId="2" xfId="0" applyNumberFormat="1" applyFill="1" applyBorder="1"/>
    <xf numFmtId="164" fontId="5" fillId="2" borderId="4" xfId="0" applyNumberFormat="1" applyFont="1" applyFill="1" applyBorder="1"/>
    <xf numFmtId="0" fontId="6" fillId="4" borderId="13" xfId="0" applyFont="1" applyFill="1" applyBorder="1" applyAlignment="1">
      <alignment wrapText="1"/>
    </xf>
    <xf numFmtId="49" fontId="0" fillId="4" borderId="13" xfId="0" applyNumberFormat="1" applyFill="1" applyBorder="1"/>
    <xf numFmtId="164" fontId="5" fillId="4" borderId="6" xfId="0" applyNumberFormat="1" applyFont="1" applyFill="1" applyBorder="1"/>
    <xf numFmtId="164" fontId="5" fillId="4" borderId="7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center" vertical="justify"/>
    </xf>
    <xf numFmtId="0" fontId="1" fillId="2" borderId="2" xfId="0" applyFont="1" applyFill="1" applyBorder="1" applyAlignment="1">
      <alignment wrapText="1"/>
    </xf>
    <xf numFmtId="49" fontId="1" fillId="2" borderId="2" xfId="0" applyNumberFormat="1" applyFont="1" applyFill="1" applyBorder="1"/>
    <xf numFmtId="0" fontId="5" fillId="2" borderId="2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11" fillId="0" borderId="15" xfId="0" applyFont="1" applyBorder="1" applyAlignment="1">
      <alignment horizontal="center" vertical="justify"/>
    </xf>
    <xf numFmtId="165" fontId="9" fillId="2" borderId="16" xfId="0" applyNumberFormat="1" applyFont="1" applyFill="1" applyBorder="1"/>
    <xf numFmtId="165" fontId="9" fillId="6" borderId="16" xfId="0" applyNumberFormat="1" applyFont="1" applyFill="1" applyBorder="1"/>
    <xf numFmtId="165" fontId="9" fillId="0" borderId="16" xfId="0" applyNumberFormat="1" applyFont="1" applyBorder="1"/>
    <xf numFmtId="165" fontId="9" fillId="0" borderId="17" xfId="0" applyNumberFormat="1" applyFont="1" applyBorder="1"/>
    <xf numFmtId="165" fontId="9" fillId="4" borderId="18" xfId="0" applyNumberFormat="1" applyFont="1" applyFill="1" applyBorder="1"/>
    <xf numFmtId="165" fontId="9" fillId="2" borderId="19" xfId="0" applyNumberFormat="1" applyFont="1" applyFill="1" applyBorder="1"/>
    <xf numFmtId="165" fontId="9" fillId="0" borderId="19" xfId="0" applyNumberFormat="1" applyFont="1" applyBorder="1"/>
    <xf numFmtId="165" fontId="9" fillId="0" borderId="20" xfId="0" applyNumberFormat="1" applyFont="1" applyBorder="1"/>
    <xf numFmtId="0" fontId="11" fillId="0" borderId="23" xfId="0" applyFont="1" applyBorder="1" applyAlignment="1">
      <alignment horizontal="center" vertical="justify"/>
    </xf>
    <xf numFmtId="164" fontId="5" fillId="3" borderId="19" xfId="0" applyNumberFormat="1" applyFont="1" applyFill="1" applyBorder="1"/>
    <xf numFmtId="165" fontId="9" fillId="12" borderId="0" xfId="0" applyNumberFormat="1" applyFont="1" applyFill="1" applyBorder="1"/>
    <xf numFmtId="49" fontId="1" fillId="0" borderId="22" xfId="0" applyNumberFormat="1" applyFont="1" applyBorder="1" applyAlignment="1">
      <alignment horizontal="center" wrapText="1"/>
    </xf>
    <xf numFmtId="0" fontId="8" fillId="7" borderId="27" xfId="0" applyFont="1" applyFill="1" applyBorder="1" applyAlignment="1">
      <alignment horizontal="center"/>
    </xf>
    <xf numFmtId="0" fontId="8" fillId="8" borderId="28" xfId="0" applyFont="1" applyFill="1" applyBorder="1" applyAlignment="1">
      <alignment horizontal="center"/>
    </xf>
    <xf numFmtId="0" fontId="8" fillId="8" borderId="29" xfId="0" applyFont="1" applyFill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0" fontId="0" fillId="9" borderId="30" xfId="0" applyFill="1" applyBorder="1" applyAlignment="1">
      <alignment horizontal="center"/>
    </xf>
    <xf numFmtId="0" fontId="0" fillId="11" borderId="0" xfId="0" applyFill="1" applyBorder="1" applyAlignment="1">
      <alignment horizontal="center"/>
    </xf>
    <xf numFmtId="0" fontId="0" fillId="9" borderId="31" xfId="0" applyFill="1" applyBorder="1" applyAlignment="1">
      <alignment horizontal="center"/>
    </xf>
    <xf numFmtId="164" fontId="5" fillId="5" borderId="7" xfId="0" applyNumberFormat="1" applyFont="1" applyFill="1" applyBorder="1" applyAlignment="1">
      <alignment horizontal="center"/>
    </xf>
    <xf numFmtId="49" fontId="5" fillId="10" borderId="15" xfId="0" applyNumberFormat="1" applyFont="1" applyFill="1" applyBorder="1" applyAlignment="1">
      <alignment horizontal="center" vertical="top" wrapText="1"/>
    </xf>
    <xf numFmtId="49" fontId="5" fillId="10" borderId="14" xfId="0" applyNumberFormat="1" applyFont="1" applyFill="1" applyBorder="1" applyAlignment="1">
      <alignment horizontal="center" wrapText="1"/>
    </xf>
    <xf numFmtId="165" fontId="5" fillId="10" borderId="32" xfId="0" applyNumberFormat="1" applyFont="1" applyFill="1" applyBorder="1" applyAlignment="1">
      <alignment horizontal="center" vertical="top"/>
    </xf>
    <xf numFmtId="165" fontId="5" fillId="10" borderId="33" xfId="0" applyNumberFormat="1" applyFont="1" applyFill="1" applyBorder="1" applyAlignment="1">
      <alignment horizontal="center" vertical="top"/>
    </xf>
    <xf numFmtId="165" fontId="5" fillId="10" borderId="14" xfId="0" applyNumberFormat="1" applyFont="1" applyFill="1" applyBorder="1" applyAlignment="1">
      <alignment horizontal="center" vertical="top"/>
    </xf>
    <xf numFmtId="165" fontId="5" fillId="10" borderId="8" xfId="0" applyNumberFormat="1" applyFont="1" applyFill="1" applyBorder="1" applyAlignment="1">
      <alignment horizontal="center" vertical="top"/>
    </xf>
    <xf numFmtId="164" fontId="5" fillId="10" borderId="14" xfId="0" applyNumberFormat="1" applyFont="1" applyFill="1" applyBorder="1" applyAlignment="1">
      <alignment horizontal="center" vertical="top"/>
    </xf>
    <xf numFmtId="164" fontId="5" fillId="10" borderId="9" xfId="0" applyNumberFormat="1" applyFont="1" applyFill="1" applyBorder="1" applyAlignment="1">
      <alignment horizontal="center" vertical="top"/>
    </xf>
    <xf numFmtId="165" fontId="5" fillId="15" borderId="33" xfId="0" applyNumberFormat="1" applyFont="1" applyFill="1" applyBorder="1" applyAlignment="1">
      <alignment horizontal="center" vertical="top"/>
    </xf>
    <xf numFmtId="165" fontId="5" fillId="12" borderId="33" xfId="0" applyNumberFormat="1" applyFont="1" applyFill="1" applyBorder="1" applyAlignment="1">
      <alignment horizontal="center" vertical="top"/>
    </xf>
    <xf numFmtId="165" fontId="14" fillId="2" borderId="24" xfId="0" applyNumberFormat="1" applyFont="1" applyFill="1" applyBorder="1"/>
    <xf numFmtId="0" fontId="11" fillId="17" borderId="14" xfId="0" applyFont="1" applyFill="1" applyBorder="1" applyAlignment="1">
      <alignment vertical="justify"/>
    </xf>
    <xf numFmtId="0" fontId="11" fillId="16" borderId="15" xfId="0" applyFont="1" applyFill="1" applyBorder="1" applyAlignment="1">
      <alignment horizontal="center" vertical="justify"/>
    </xf>
    <xf numFmtId="165" fontId="14" fillId="0" borderId="24" xfId="0" applyNumberFormat="1" applyFont="1" applyBorder="1"/>
    <xf numFmtId="165" fontId="14" fillId="0" borderId="26" xfId="0" applyNumberFormat="1" applyFont="1" applyBorder="1"/>
    <xf numFmtId="165" fontId="9" fillId="2" borderId="24" xfId="0" applyNumberFormat="1" applyFont="1" applyFill="1" applyBorder="1"/>
    <xf numFmtId="165" fontId="9" fillId="6" borderId="24" xfId="0" applyNumberFormat="1" applyFont="1" applyFill="1" applyBorder="1"/>
    <xf numFmtId="165" fontId="9" fillId="0" borderId="24" xfId="0" applyNumberFormat="1" applyFont="1" applyBorder="1"/>
    <xf numFmtId="165" fontId="9" fillId="2" borderId="1" xfId="0" applyNumberFormat="1" applyFont="1" applyFill="1" applyBorder="1"/>
    <xf numFmtId="165" fontId="5" fillId="10" borderId="33" xfId="0" applyNumberFormat="1" applyFont="1" applyFill="1" applyBorder="1" applyAlignment="1">
      <alignment horizontal="center"/>
    </xf>
    <xf numFmtId="165" fontId="5" fillId="15" borderId="33" xfId="0" applyNumberFormat="1" applyFont="1" applyFill="1" applyBorder="1" applyAlignment="1">
      <alignment horizontal="center"/>
    </xf>
    <xf numFmtId="165" fontId="9" fillId="2" borderId="24" xfId="0" applyNumberFormat="1" applyFont="1" applyFill="1" applyBorder="1"/>
    <xf numFmtId="165" fontId="9" fillId="0" borderId="24" xfId="0" applyNumberFormat="1" applyFont="1" applyBorder="1"/>
    <xf numFmtId="165" fontId="14" fillId="2" borderId="24" xfId="0" applyNumberFormat="1" applyFont="1" applyFill="1" applyBorder="1"/>
    <xf numFmtId="165" fontId="9" fillId="2" borderId="24" xfId="0" applyNumberFormat="1" applyFont="1" applyFill="1" applyBorder="1"/>
    <xf numFmtId="165" fontId="9" fillId="6" borderId="24" xfId="0" applyNumberFormat="1" applyFont="1" applyFill="1" applyBorder="1"/>
    <xf numFmtId="165" fontId="9" fillId="0" borderId="24" xfId="0" applyNumberFormat="1" applyFont="1" applyBorder="1"/>
    <xf numFmtId="165" fontId="9" fillId="2" borderId="24" xfId="0" applyNumberFormat="1" applyFont="1" applyFill="1" applyBorder="1"/>
    <xf numFmtId="165" fontId="9" fillId="2" borderId="24" xfId="0" applyNumberFormat="1" applyFont="1" applyFill="1" applyBorder="1"/>
    <xf numFmtId="165" fontId="9" fillId="0" borderId="24" xfId="0" applyNumberFormat="1" applyFont="1" applyBorder="1"/>
    <xf numFmtId="165" fontId="9" fillId="2" borderId="24" xfId="0" applyNumberFormat="1" applyFont="1" applyFill="1" applyBorder="1"/>
    <xf numFmtId="165" fontId="9" fillId="2" borderId="24" xfId="0" applyNumberFormat="1" applyFont="1" applyFill="1" applyBorder="1"/>
    <xf numFmtId="165" fontId="9" fillId="2" borderId="24" xfId="0" applyNumberFormat="1" applyFont="1" applyFill="1" applyBorder="1"/>
    <xf numFmtId="165" fontId="9" fillId="2" borderId="24" xfId="0" applyNumberFormat="1" applyFont="1" applyFill="1" applyBorder="1"/>
    <xf numFmtId="165" fontId="9" fillId="2" borderId="1" xfId="0" applyNumberFormat="1" applyFont="1" applyFill="1" applyBorder="1"/>
    <xf numFmtId="165" fontId="9" fillId="2" borderId="24" xfId="0" applyNumberFormat="1" applyFont="1" applyFill="1" applyBorder="1"/>
    <xf numFmtId="165" fontId="14" fillId="2" borderId="16" xfId="0" applyNumberFormat="1" applyFont="1" applyFill="1" applyBorder="1"/>
    <xf numFmtId="0" fontId="15" fillId="2" borderId="2" xfId="0" applyFont="1" applyFill="1" applyBorder="1" applyAlignment="1">
      <alignment wrapText="1"/>
    </xf>
    <xf numFmtId="164" fontId="5" fillId="3" borderId="31" xfId="0" applyNumberFormat="1" applyFont="1" applyFill="1" applyBorder="1" applyAlignment="1">
      <alignment horizontal="center"/>
    </xf>
    <xf numFmtId="49" fontId="5" fillId="10" borderId="0" xfId="0" applyNumberFormat="1" applyFont="1" applyFill="1" applyBorder="1" applyAlignment="1">
      <alignment horizontal="center" vertical="top" wrapText="1"/>
    </xf>
    <xf numFmtId="49" fontId="5" fillId="10" borderId="0" xfId="0" applyNumberFormat="1" applyFont="1" applyFill="1" applyBorder="1" applyAlignment="1">
      <alignment horizontal="center" wrapText="1"/>
    </xf>
    <xf numFmtId="165" fontId="5" fillId="10" borderId="27" xfId="0" applyNumberFormat="1" applyFont="1" applyFill="1" applyBorder="1" applyAlignment="1">
      <alignment horizontal="center" vertical="top"/>
    </xf>
    <xf numFmtId="165" fontId="5" fillId="10" borderId="0" xfId="0" applyNumberFormat="1" applyFont="1" applyFill="1" applyBorder="1" applyAlignment="1">
      <alignment horizontal="center" vertical="top"/>
    </xf>
    <xf numFmtId="165" fontId="5" fillId="10" borderId="30" xfId="0" applyNumberFormat="1" applyFont="1" applyFill="1" applyBorder="1" applyAlignment="1">
      <alignment horizontal="center" vertical="top"/>
    </xf>
    <xf numFmtId="164" fontId="5" fillId="10" borderId="31" xfId="0" applyNumberFormat="1" applyFont="1" applyFill="1" applyBorder="1" applyAlignment="1">
      <alignment horizontal="center" vertical="top"/>
    </xf>
    <xf numFmtId="49" fontId="0" fillId="15" borderId="13" xfId="0" applyNumberFormat="1" applyFill="1" applyBorder="1"/>
    <xf numFmtId="164" fontId="5" fillId="15" borderId="21" xfId="0" applyNumberFormat="1" applyFont="1" applyFill="1" applyBorder="1"/>
    <xf numFmtId="164" fontId="5" fillId="15" borderId="7" xfId="0" applyNumberFormat="1" applyFont="1" applyFill="1" applyBorder="1" applyAlignment="1">
      <alignment horizontal="center"/>
    </xf>
    <xf numFmtId="165" fontId="9" fillId="4" borderId="27" xfId="0" applyNumberFormat="1" applyFont="1" applyFill="1" applyBorder="1"/>
    <xf numFmtId="165" fontId="5" fillId="14" borderId="34" xfId="0" applyNumberFormat="1" applyFont="1" applyFill="1" applyBorder="1" applyAlignment="1">
      <alignment horizontal="center" vertical="top"/>
    </xf>
    <xf numFmtId="165" fontId="5" fillId="14" borderId="34" xfId="0" applyNumberFormat="1" applyFont="1" applyFill="1" applyBorder="1" applyAlignment="1">
      <alignment horizontal="right" vertical="top"/>
    </xf>
    <xf numFmtId="165" fontId="9" fillId="2" borderId="18" xfId="0" applyNumberFormat="1" applyFont="1" applyFill="1" applyBorder="1"/>
    <xf numFmtId="165" fontId="5" fillId="15" borderId="35" xfId="0" applyNumberFormat="1" applyFont="1" applyFill="1" applyBorder="1" applyAlignment="1">
      <alignment horizontal="center"/>
    </xf>
    <xf numFmtId="165" fontId="9" fillId="2" borderId="21" xfId="0" applyNumberFormat="1" applyFont="1" applyFill="1" applyBorder="1"/>
    <xf numFmtId="165" fontId="9" fillId="15" borderId="2" xfId="0" applyNumberFormat="1" applyFont="1" applyFill="1" applyBorder="1"/>
    <xf numFmtId="165" fontId="5" fillId="15" borderId="2" xfId="0" applyNumberFormat="1" applyFont="1" applyFill="1" applyBorder="1" applyAlignment="1">
      <alignment horizontal="center" vertical="top"/>
    </xf>
    <xf numFmtId="165" fontId="5" fillId="15" borderId="2" xfId="0" applyNumberFormat="1" applyFont="1" applyFill="1" applyBorder="1" applyAlignment="1">
      <alignment horizontal="right" vertical="top"/>
    </xf>
    <xf numFmtId="165" fontId="5" fillId="10" borderId="34" xfId="0" applyNumberFormat="1" applyFont="1" applyFill="1" applyBorder="1" applyAlignment="1">
      <alignment horizontal="center" vertical="top"/>
    </xf>
    <xf numFmtId="0" fontId="1" fillId="4" borderId="13" xfId="0" applyFont="1" applyFill="1" applyBorder="1" applyAlignment="1">
      <alignment wrapText="1"/>
    </xf>
    <xf numFmtId="49" fontId="1" fillId="4" borderId="13" xfId="0" applyNumberFormat="1" applyFont="1" applyFill="1" applyBorder="1"/>
    <xf numFmtId="165" fontId="9" fillId="4" borderId="25" xfId="0" applyNumberFormat="1" applyFont="1" applyFill="1" applyBorder="1"/>
    <xf numFmtId="165" fontId="5" fillId="14" borderId="35" xfId="0" applyNumberFormat="1" applyFont="1" applyFill="1" applyBorder="1" applyAlignment="1">
      <alignment horizontal="center" vertical="top"/>
    </xf>
    <xf numFmtId="165" fontId="9" fillId="4" borderId="21" xfId="0" applyNumberFormat="1" applyFont="1" applyFill="1" applyBorder="1"/>
    <xf numFmtId="0" fontId="1" fillId="5" borderId="2" xfId="0" applyFont="1" applyFill="1" applyBorder="1" applyAlignment="1">
      <alignment vertical="top" wrapText="1"/>
    </xf>
    <xf numFmtId="49" fontId="1" fillId="5" borderId="2" xfId="0" applyNumberFormat="1" applyFont="1" applyFill="1" applyBorder="1" applyAlignment="1">
      <alignment vertical="top"/>
    </xf>
    <xf numFmtId="165" fontId="9" fillId="5" borderId="2" xfId="0" applyNumberFormat="1" applyFont="1" applyFill="1" applyBorder="1" applyAlignment="1">
      <alignment vertical="top"/>
    </xf>
    <xf numFmtId="165" fontId="5" fillId="13" borderId="2" xfId="0" applyNumberFormat="1" applyFont="1" applyFill="1" applyBorder="1" applyAlignment="1">
      <alignment horizontal="center" vertical="top"/>
    </xf>
    <xf numFmtId="164" fontId="5" fillId="5" borderId="2" xfId="0" applyNumberFormat="1" applyFont="1" applyFill="1" applyBorder="1"/>
    <xf numFmtId="0" fontId="7" fillId="0" borderId="0" xfId="0" applyFont="1" applyAlignment="1">
      <alignment wrapText="1"/>
    </xf>
    <xf numFmtId="0" fontId="6" fillId="0" borderId="0" xfId="0" applyFont="1" applyAlignment="1"/>
    <xf numFmtId="0" fontId="1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Alignment="1">
      <alignment vertical="justify"/>
    </xf>
    <xf numFmtId="0" fontId="6" fillId="0" borderId="0" xfId="0" applyFont="1" applyAlignment="1">
      <alignment vertical="justify"/>
    </xf>
    <xf numFmtId="0" fontId="0" fillId="0" borderId="0" xfId="0" applyAlignment="1">
      <alignment vertical="justify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99"/>
      <color rgb="FFFFCC00"/>
      <color rgb="FFFFC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1"/>
  <sheetViews>
    <sheetView tabSelected="1" view="pageBreakPreview" zoomScale="82" zoomScaleSheetLayoutView="82" workbookViewId="0">
      <pane xSplit="1" topLeftCell="B1" activePane="topRight" state="frozen"/>
      <selection pane="topRight" activeCell="B2" sqref="B1:B1048576"/>
    </sheetView>
  </sheetViews>
  <sheetFormatPr defaultRowHeight="11.25"/>
  <cols>
    <col min="1" max="1" width="58.5" style="1" customWidth="1"/>
    <col min="2" max="2" width="22.33203125" customWidth="1"/>
    <col min="3" max="8" width="14.5" customWidth="1"/>
    <col min="9" max="9" width="16.1640625" customWidth="1"/>
  </cols>
  <sheetData>
    <row r="1" spans="1:9" ht="37.5" customHeight="1">
      <c r="A1" s="127" t="s">
        <v>73</v>
      </c>
      <c r="B1" s="128"/>
      <c r="C1" s="129"/>
      <c r="D1" s="129"/>
      <c r="E1" s="129"/>
      <c r="F1" s="129"/>
      <c r="G1" s="129"/>
      <c r="H1" s="129"/>
    </row>
    <row r="2" spans="1:9" ht="15" hidden="1" customHeight="1">
      <c r="A2" s="10"/>
      <c r="B2" s="10"/>
      <c r="C2" s="10"/>
      <c r="D2" s="10"/>
      <c r="E2" s="10"/>
      <c r="F2" s="10"/>
      <c r="I2" s="11" t="s">
        <v>41</v>
      </c>
    </row>
    <row r="3" spans="1:9" ht="8.25" customHeight="1" thickBot="1">
      <c r="A3" s="123"/>
      <c r="B3" s="124"/>
      <c r="C3" s="125"/>
      <c r="D3" s="126"/>
      <c r="E3" s="126"/>
      <c r="F3" s="126"/>
      <c r="G3" s="126"/>
      <c r="H3" s="126"/>
      <c r="I3" s="126"/>
    </row>
    <row r="4" spans="1:9" ht="21" hidden="1" thickBot="1">
      <c r="B4" s="9"/>
      <c r="C4" s="9"/>
      <c r="D4" s="9"/>
      <c r="E4" s="9"/>
      <c r="F4" s="9"/>
    </row>
    <row r="5" spans="1:9" ht="12" hidden="1" thickBot="1"/>
    <row r="6" spans="1:9" ht="12" hidden="1" thickBot="1"/>
    <row r="7" spans="1:9" ht="12" hidden="1" thickBot="1"/>
    <row r="8" spans="1:9" ht="46.5" customHeight="1" thickBot="1">
      <c r="A8" s="5" t="s">
        <v>4</v>
      </c>
      <c r="B8" s="5" t="s">
        <v>5</v>
      </c>
      <c r="C8" s="34" t="s">
        <v>67</v>
      </c>
      <c r="D8" s="67" t="s">
        <v>68</v>
      </c>
      <c r="E8" s="43" t="s">
        <v>56</v>
      </c>
      <c r="F8" s="66" t="s">
        <v>66</v>
      </c>
      <c r="G8" s="14" t="s">
        <v>58</v>
      </c>
      <c r="H8" s="28" t="s">
        <v>57</v>
      </c>
      <c r="I8" s="15" t="s">
        <v>59</v>
      </c>
    </row>
    <row r="9" spans="1:9" s="2" customFormat="1" ht="13.5" thickBot="1">
      <c r="A9" s="46">
        <v>1</v>
      </c>
      <c r="B9" s="46">
        <v>2</v>
      </c>
      <c r="C9" s="47">
        <v>3</v>
      </c>
      <c r="D9" s="48">
        <v>4</v>
      </c>
      <c r="E9" s="49">
        <v>5</v>
      </c>
      <c r="F9" s="50">
        <v>6</v>
      </c>
      <c r="G9" s="51">
        <v>7</v>
      </c>
      <c r="H9" s="52">
        <v>8</v>
      </c>
      <c r="I9" s="53">
        <v>9</v>
      </c>
    </row>
    <row r="10" spans="1:9" s="2" customFormat="1" ht="25.5" customHeight="1" thickBot="1">
      <c r="A10" s="55" t="s">
        <v>61</v>
      </c>
      <c r="B10" s="56"/>
      <c r="C10" s="57">
        <f>C12-C31-C44-C45</f>
        <v>59639.3</v>
      </c>
      <c r="D10" s="57">
        <f>D12-D31-D44-D45</f>
        <v>2241.2999999999993</v>
      </c>
      <c r="E10" s="58">
        <f>C10-D10</f>
        <v>57398</v>
      </c>
      <c r="F10" s="59">
        <f>F12-F31-F44-F45</f>
        <v>3052.4</v>
      </c>
      <c r="G10" s="60">
        <f>D10-F10</f>
        <v>-811.10000000000082</v>
      </c>
      <c r="H10" s="61">
        <f t="shared" ref="H10:H36" si="0">D10/F10*100</f>
        <v>73.427466911282906</v>
      </c>
      <c r="I10" s="62">
        <f>D10/C10*100</f>
        <v>3.758092398804143</v>
      </c>
    </row>
    <row r="11" spans="1:9" s="2" customFormat="1" ht="25.5" customHeight="1" thickBot="1">
      <c r="A11" s="94" t="s">
        <v>65</v>
      </c>
      <c r="B11" s="95"/>
      <c r="C11" s="96">
        <f>C13+C34+C42+C48+C49</f>
        <v>63189.5</v>
      </c>
      <c r="D11" s="96">
        <f>D13+D34+D42+D48+D49</f>
        <v>2521.1</v>
      </c>
      <c r="E11" s="112"/>
      <c r="F11" s="97">
        <f>F13+F34+F42+F48+F49</f>
        <v>2982.9</v>
      </c>
      <c r="G11" s="98"/>
      <c r="H11" s="61">
        <f>D11/F11*100</f>
        <v>84.518421670186726</v>
      </c>
      <c r="I11" s="99"/>
    </row>
    <row r="12" spans="1:9" ht="24.75" customHeight="1" thickBot="1">
      <c r="A12" s="118" t="s">
        <v>62</v>
      </c>
      <c r="B12" s="119" t="s">
        <v>6</v>
      </c>
      <c r="C12" s="120">
        <f>C13+C32+C31</f>
        <v>70919.8</v>
      </c>
      <c r="D12" s="120">
        <f>D13+D31+D32</f>
        <v>3041.2</v>
      </c>
      <c r="E12" s="121">
        <f t="shared" ref="E12:E50" si="1">C12-D12</f>
        <v>67878.600000000006</v>
      </c>
      <c r="F12" s="120">
        <f>F13+F32+F31</f>
        <v>3714.6</v>
      </c>
      <c r="G12" s="122">
        <f>D12-F12</f>
        <v>-673.40000000000009</v>
      </c>
      <c r="H12" s="61">
        <f t="shared" si="0"/>
        <v>81.871533947127546</v>
      </c>
      <c r="I12" s="54">
        <f>D12/C12*100</f>
        <v>4.2882241630687057</v>
      </c>
    </row>
    <row r="13" spans="1:9" ht="20.25" customHeight="1" thickBot="1">
      <c r="A13" s="113" t="s">
        <v>39</v>
      </c>
      <c r="B13" s="114" t="s">
        <v>6</v>
      </c>
      <c r="C13" s="39">
        <f>C14+C15+C19+C24</f>
        <v>53820</v>
      </c>
      <c r="D13" s="115">
        <f>D14+D15+D24+D19</f>
        <v>2208.6999999999998</v>
      </c>
      <c r="E13" s="116">
        <f t="shared" si="1"/>
        <v>51611.3</v>
      </c>
      <c r="F13" s="117">
        <f>F14+F15+F24+F19</f>
        <v>2640.3</v>
      </c>
      <c r="G13" s="26">
        <f t="shared" ref="G13:G50" si="2">D13-F13</f>
        <v>-431.60000000000036</v>
      </c>
      <c r="H13" s="61">
        <f t="shared" si="0"/>
        <v>83.653372722796632</v>
      </c>
      <c r="I13" s="16">
        <f t="shared" ref="I13:I51" si="3">D13/C13*100</f>
        <v>4.103864734299516</v>
      </c>
    </row>
    <row r="14" spans="1:9" ht="15" customHeight="1" thickBot="1">
      <c r="A14" s="33" t="s">
        <v>64</v>
      </c>
      <c r="B14" s="22" t="s">
        <v>7</v>
      </c>
      <c r="C14" s="35">
        <v>34439</v>
      </c>
      <c r="D14" s="70">
        <v>1198.4000000000001</v>
      </c>
      <c r="E14" s="63">
        <f t="shared" si="1"/>
        <v>33240.6</v>
      </c>
      <c r="F14" s="79">
        <v>1161.3</v>
      </c>
      <c r="G14" s="44">
        <f t="shared" si="2"/>
        <v>37.100000000000136</v>
      </c>
      <c r="H14" s="61">
        <f t="shared" si="0"/>
        <v>103.19469559975892</v>
      </c>
      <c r="I14" s="13">
        <f t="shared" si="3"/>
        <v>3.4797758355352948</v>
      </c>
    </row>
    <row r="15" spans="1:9" ht="13.5" thickBot="1">
      <c r="A15" s="29" t="s">
        <v>10</v>
      </c>
      <c r="B15" s="30" t="s">
        <v>11</v>
      </c>
      <c r="C15" s="35">
        <f>C16+C17+C18</f>
        <v>6228</v>
      </c>
      <c r="D15" s="35">
        <f>D16+D17+D18</f>
        <v>750.8</v>
      </c>
      <c r="E15" s="63">
        <f t="shared" si="1"/>
        <v>5477.2</v>
      </c>
      <c r="F15" s="40">
        <f>F16+F17+F18</f>
        <v>932.6</v>
      </c>
      <c r="G15" s="44">
        <f t="shared" si="2"/>
        <v>-181.80000000000007</v>
      </c>
      <c r="H15" s="61">
        <f t="shared" si="0"/>
        <v>80.506111945099718</v>
      </c>
      <c r="I15" s="13">
        <f t="shared" si="3"/>
        <v>12.055234425176621</v>
      </c>
    </row>
    <row r="16" spans="1:9" s="8" customFormat="1" ht="34.5" thickBot="1">
      <c r="A16" s="3" t="s">
        <v>45</v>
      </c>
      <c r="B16" s="4" t="s">
        <v>12</v>
      </c>
      <c r="C16" s="36">
        <v>1820</v>
      </c>
      <c r="D16" s="71">
        <v>29.4</v>
      </c>
      <c r="E16" s="74">
        <f t="shared" si="1"/>
        <v>1790.6</v>
      </c>
      <c r="F16" s="80">
        <v>361.5</v>
      </c>
      <c r="G16" s="12">
        <f t="shared" si="2"/>
        <v>-332.1</v>
      </c>
      <c r="H16" s="61">
        <f t="shared" si="0"/>
        <v>8.1327800829875514</v>
      </c>
      <c r="I16" s="13">
        <f t="shared" si="3"/>
        <v>1.6153846153846154</v>
      </c>
    </row>
    <row r="17" spans="1:9" s="8" customFormat="1" ht="23.25" thickBot="1">
      <c r="A17" s="3" t="s">
        <v>46</v>
      </c>
      <c r="B17" s="4" t="s">
        <v>35</v>
      </c>
      <c r="C17" s="36">
        <v>3283</v>
      </c>
      <c r="D17" s="71">
        <v>679.1</v>
      </c>
      <c r="E17" s="74">
        <f>C17-D17</f>
        <v>2603.9</v>
      </c>
      <c r="F17" s="80">
        <v>559.20000000000005</v>
      </c>
      <c r="G17" s="12">
        <f t="shared" si="2"/>
        <v>119.89999999999998</v>
      </c>
      <c r="H17" s="61">
        <f t="shared" si="0"/>
        <v>121.44134477825463</v>
      </c>
      <c r="I17" s="13">
        <f t="shared" si="3"/>
        <v>20.685348766372222</v>
      </c>
    </row>
    <row r="18" spans="1:9" s="8" customFormat="1" ht="13.5" thickBot="1">
      <c r="A18" s="6" t="s">
        <v>13</v>
      </c>
      <c r="B18" s="4" t="s">
        <v>14</v>
      </c>
      <c r="C18" s="36">
        <v>1125</v>
      </c>
      <c r="D18" s="71">
        <v>42.3</v>
      </c>
      <c r="E18" s="58">
        <f t="shared" si="1"/>
        <v>1082.7</v>
      </c>
      <c r="F18" s="80">
        <v>11.9</v>
      </c>
      <c r="G18" s="12">
        <f t="shared" si="2"/>
        <v>30.4</v>
      </c>
      <c r="H18" s="61">
        <f t="shared" si="0"/>
        <v>355.46218487394958</v>
      </c>
      <c r="I18" s="13">
        <f t="shared" si="3"/>
        <v>3.7599999999999993</v>
      </c>
    </row>
    <row r="19" spans="1:9" ht="16.5" customHeight="1" thickBot="1">
      <c r="A19" s="29" t="s">
        <v>15</v>
      </c>
      <c r="B19" s="30" t="s">
        <v>16</v>
      </c>
      <c r="C19" s="35">
        <f>C20+C21+C22+C23</f>
        <v>12532</v>
      </c>
      <c r="D19" s="70">
        <f>D20+D21+D22</f>
        <v>182</v>
      </c>
      <c r="E19" s="63">
        <f t="shared" si="1"/>
        <v>12350</v>
      </c>
      <c r="F19" s="40">
        <f>F20+F21+F22</f>
        <v>495</v>
      </c>
      <c r="G19" s="12">
        <f t="shared" si="2"/>
        <v>-313</v>
      </c>
      <c r="H19" s="61">
        <f t="shared" si="0"/>
        <v>36.767676767676768</v>
      </c>
      <c r="I19" s="13">
        <f t="shared" si="3"/>
        <v>1.4522821576763485</v>
      </c>
    </row>
    <row r="20" spans="1:9" ht="13.5" thickBot="1">
      <c r="A20" s="3" t="s">
        <v>17</v>
      </c>
      <c r="B20" s="4" t="s">
        <v>18</v>
      </c>
      <c r="C20" s="37">
        <v>1714</v>
      </c>
      <c r="D20" s="72">
        <v>20.2</v>
      </c>
      <c r="E20" s="64">
        <f t="shared" si="1"/>
        <v>1693.8</v>
      </c>
      <c r="F20" s="81">
        <v>16.600000000000001</v>
      </c>
      <c r="G20" s="12">
        <f t="shared" si="2"/>
        <v>3.5999999999999979</v>
      </c>
      <c r="H20" s="61">
        <f t="shared" si="0"/>
        <v>121.68674698795179</v>
      </c>
      <c r="I20" s="13">
        <f t="shared" si="3"/>
        <v>1.1785297549591598</v>
      </c>
    </row>
    <row r="21" spans="1:9" ht="13.5" thickBot="1">
      <c r="A21" s="3" t="s">
        <v>49</v>
      </c>
      <c r="B21" s="4" t="s">
        <v>48</v>
      </c>
      <c r="C21" s="37">
        <v>2589</v>
      </c>
      <c r="D21" s="72">
        <v>90.4</v>
      </c>
      <c r="E21" s="64">
        <f t="shared" si="1"/>
        <v>2498.6</v>
      </c>
      <c r="F21" s="81">
        <v>264.89999999999998</v>
      </c>
      <c r="G21" s="12">
        <f t="shared" si="2"/>
        <v>-174.49999999999997</v>
      </c>
      <c r="H21" s="61">
        <f t="shared" si="0"/>
        <v>34.126085315213295</v>
      </c>
      <c r="I21" s="13">
        <f t="shared" si="3"/>
        <v>3.4916956353804562</v>
      </c>
    </row>
    <row r="22" spans="1:9" ht="13.5" thickBot="1">
      <c r="A22" s="3" t="s">
        <v>50</v>
      </c>
      <c r="B22" s="4" t="s">
        <v>47</v>
      </c>
      <c r="C22" s="37">
        <v>8229</v>
      </c>
      <c r="D22" s="72">
        <v>71.400000000000006</v>
      </c>
      <c r="E22" s="64">
        <f t="shared" si="1"/>
        <v>8157.6</v>
      </c>
      <c r="F22" s="81">
        <v>213.5</v>
      </c>
      <c r="G22" s="12">
        <f t="shared" si="2"/>
        <v>-142.1</v>
      </c>
      <c r="H22" s="61">
        <f t="shared" si="0"/>
        <v>33.442622950819676</v>
      </c>
      <c r="I22" s="13">
        <f t="shared" si="3"/>
        <v>0.86766314254465915</v>
      </c>
    </row>
    <row r="23" spans="1:9" ht="0.75" customHeight="1" thickBot="1">
      <c r="A23" s="3"/>
      <c r="C23" s="37"/>
      <c r="D23" s="68"/>
      <c r="E23" s="58">
        <f t="shared" si="1"/>
        <v>0</v>
      </c>
      <c r="F23" s="41"/>
      <c r="G23" s="12">
        <f t="shared" si="2"/>
        <v>0</v>
      </c>
      <c r="H23" s="61" t="e">
        <f t="shared" si="0"/>
        <v>#DIV/0!</v>
      </c>
      <c r="I23" s="13" t="e">
        <f t="shared" si="3"/>
        <v>#DIV/0!</v>
      </c>
    </row>
    <row r="24" spans="1:9" ht="22.5" customHeight="1" thickBot="1">
      <c r="A24" s="29" t="s">
        <v>69</v>
      </c>
      <c r="B24" s="30" t="s">
        <v>19</v>
      </c>
      <c r="C24" s="35">
        <v>621</v>
      </c>
      <c r="D24" s="70">
        <v>77.5</v>
      </c>
      <c r="E24" s="75">
        <f t="shared" si="1"/>
        <v>543.5</v>
      </c>
      <c r="F24" s="82">
        <v>51.4</v>
      </c>
      <c r="G24" s="12">
        <f t="shared" si="2"/>
        <v>26.1</v>
      </c>
      <c r="H24" s="61">
        <f t="shared" si="0"/>
        <v>150.77821011673151</v>
      </c>
      <c r="I24" s="13">
        <f t="shared" si="3"/>
        <v>12.47987117552335</v>
      </c>
    </row>
    <row r="25" spans="1:9" ht="21" customHeight="1" thickBot="1">
      <c r="A25" s="29" t="s">
        <v>20</v>
      </c>
      <c r="B25" s="30" t="s">
        <v>21</v>
      </c>
      <c r="C25" s="35"/>
      <c r="D25" s="65"/>
      <c r="E25" s="63">
        <f t="shared" si="1"/>
        <v>0</v>
      </c>
      <c r="F25" s="40"/>
      <c r="G25" s="12">
        <f t="shared" si="2"/>
        <v>0</v>
      </c>
      <c r="H25" s="61" t="e">
        <f t="shared" si="0"/>
        <v>#DIV/0!</v>
      </c>
      <c r="I25" s="13" t="e">
        <f t="shared" si="3"/>
        <v>#DIV/0!</v>
      </c>
    </row>
    <row r="26" spans="1:9" ht="3.75" hidden="1" customHeight="1">
      <c r="A26" s="6" t="s">
        <v>29</v>
      </c>
      <c r="B26" s="7" t="s">
        <v>30</v>
      </c>
      <c r="C26" s="37"/>
      <c r="D26" s="68"/>
      <c r="E26" s="63">
        <f t="shared" si="1"/>
        <v>0</v>
      </c>
      <c r="F26" s="41"/>
      <c r="G26" s="12">
        <f t="shared" si="2"/>
        <v>0</v>
      </c>
      <c r="H26" s="61" t="e">
        <f t="shared" si="0"/>
        <v>#DIV/0!</v>
      </c>
      <c r="I26" s="13" t="e">
        <f t="shared" si="3"/>
        <v>#DIV/0!</v>
      </c>
    </row>
    <row r="27" spans="1:9" ht="3" hidden="1" customHeight="1">
      <c r="A27" s="6" t="s">
        <v>36</v>
      </c>
      <c r="B27" s="7"/>
      <c r="C27" s="37"/>
      <c r="D27" s="68"/>
      <c r="E27" s="63">
        <f t="shared" si="1"/>
        <v>0</v>
      </c>
      <c r="F27" s="41"/>
      <c r="G27" s="12">
        <f t="shared" si="2"/>
        <v>0</v>
      </c>
      <c r="H27" s="61" t="e">
        <f t="shared" si="0"/>
        <v>#DIV/0!</v>
      </c>
      <c r="I27" s="13" t="e">
        <f t="shared" si="3"/>
        <v>#DIV/0!</v>
      </c>
    </row>
    <row r="28" spans="1:9" ht="4.5" hidden="1" customHeight="1">
      <c r="A28" s="6" t="s">
        <v>31</v>
      </c>
      <c r="B28" s="7"/>
      <c r="C28" s="37"/>
      <c r="D28" s="68"/>
      <c r="E28" s="63">
        <f t="shared" si="1"/>
        <v>0</v>
      </c>
      <c r="F28" s="41"/>
      <c r="G28" s="12">
        <f t="shared" si="2"/>
        <v>0</v>
      </c>
      <c r="H28" s="61" t="e">
        <f t="shared" si="0"/>
        <v>#DIV/0!</v>
      </c>
      <c r="I28" s="13" t="e">
        <f t="shared" si="3"/>
        <v>#DIV/0!</v>
      </c>
    </row>
    <row r="29" spans="1:9" ht="2.25" hidden="1" customHeight="1">
      <c r="A29" s="3" t="s">
        <v>31</v>
      </c>
      <c r="B29" s="4"/>
      <c r="C29" s="37"/>
      <c r="D29" s="68"/>
      <c r="E29" s="63">
        <f t="shared" si="1"/>
        <v>0</v>
      </c>
      <c r="F29" s="41"/>
      <c r="G29" s="12">
        <f t="shared" si="2"/>
        <v>0</v>
      </c>
      <c r="H29" s="61" t="e">
        <f t="shared" si="0"/>
        <v>#DIV/0!</v>
      </c>
      <c r="I29" s="13" t="e">
        <f t="shared" si="3"/>
        <v>#DIV/0!</v>
      </c>
    </row>
    <row r="30" spans="1:9" ht="3.75" hidden="1" customHeight="1">
      <c r="A30" s="17" t="s">
        <v>28</v>
      </c>
      <c r="B30" s="18"/>
      <c r="C30" s="38"/>
      <c r="D30" s="69"/>
      <c r="E30" s="63">
        <f t="shared" si="1"/>
        <v>0</v>
      </c>
      <c r="F30" s="42"/>
      <c r="G30" s="19">
        <f t="shared" si="2"/>
        <v>0</v>
      </c>
      <c r="H30" s="61" t="e">
        <f t="shared" si="0"/>
        <v>#DIV/0!</v>
      </c>
      <c r="I30" s="20" t="e">
        <f t="shared" si="3"/>
        <v>#DIV/0!</v>
      </c>
    </row>
    <row r="31" spans="1:9" ht="20.25" customHeight="1" thickBot="1">
      <c r="A31" s="21" t="s">
        <v>42</v>
      </c>
      <c r="B31" s="22" t="s">
        <v>43</v>
      </c>
      <c r="C31" s="35">
        <v>4655.3</v>
      </c>
      <c r="D31" s="70">
        <v>363.8</v>
      </c>
      <c r="E31" s="75">
        <f t="shared" si="1"/>
        <v>4291.5</v>
      </c>
      <c r="F31" s="83">
        <v>190.2</v>
      </c>
      <c r="G31" s="23">
        <f>D31-F31</f>
        <v>173.60000000000002</v>
      </c>
      <c r="H31" s="61">
        <f t="shared" si="0"/>
        <v>191.27234490010517</v>
      </c>
      <c r="I31" s="20">
        <f t="shared" si="3"/>
        <v>7.814748780959337</v>
      </c>
    </row>
    <row r="32" spans="1:9" ht="18.75" thickBot="1">
      <c r="A32" s="24" t="s">
        <v>38</v>
      </c>
      <c r="B32" s="25"/>
      <c r="C32" s="103">
        <f>C34+C42+C44+C46+C47+C48+C49+C50+C33</f>
        <v>12444.5</v>
      </c>
      <c r="D32" s="103">
        <f>D34+D42+D44+D46+D47+D48+D49+D50+D33</f>
        <v>468.7</v>
      </c>
      <c r="E32" s="104">
        <f t="shared" si="1"/>
        <v>11975.8</v>
      </c>
      <c r="F32" s="105">
        <f>F34+F42+F44+F45+F47+F48+F49+F50+F46+F33</f>
        <v>884.1</v>
      </c>
      <c r="G32" s="26">
        <f t="shared" si="2"/>
        <v>-415.40000000000003</v>
      </c>
      <c r="H32" s="61">
        <f t="shared" si="0"/>
        <v>53.01436489084945</v>
      </c>
      <c r="I32" s="27">
        <f t="shared" si="3"/>
        <v>3.7663224717746795</v>
      </c>
    </row>
    <row r="33" spans="1:9" ht="16.5" thickBot="1">
      <c r="A33" s="29" t="s">
        <v>70</v>
      </c>
      <c r="B33" s="100"/>
      <c r="C33" s="109">
        <v>1</v>
      </c>
      <c r="D33" s="109">
        <v>0</v>
      </c>
      <c r="E33" s="110"/>
      <c r="F33" s="111"/>
      <c r="G33" s="101"/>
      <c r="H33" s="61"/>
      <c r="I33" s="102"/>
    </row>
    <row r="34" spans="1:9" ht="34.5" thickBot="1">
      <c r="A34" s="29" t="s">
        <v>1</v>
      </c>
      <c r="B34" s="30" t="s">
        <v>2</v>
      </c>
      <c r="C34" s="106">
        <f>C35+C36+C38+C40+C41+C37+C39</f>
        <v>9311</v>
      </c>
      <c r="D34" s="106">
        <f>D35+D36+D38+D40+D41+D37+D39</f>
        <v>301.89999999999998</v>
      </c>
      <c r="E34" s="107">
        <f t="shared" si="1"/>
        <v>9009.1</v>
      </c>
      <c r="F34" s="108">
        <f>F35+F36+F37+F40+F41</f>
        <v>320.70000000000005</v>
      </c>
      <c r="G34" s="44">
        <f t="shared" si="2"/>
        <v>-18.800000000000068</v>
      </c>
      <c r="H34" s="61">
        <f t="shared" si="0"/>
        <v>94.137823511069513</v>
      </c>
      <c r="I34" s="13">
        <f t="shared" si="3"/>
        <v>3.242401460637955</v>
      </c>
    </row>
    <row r="35" spans="1:9" ht="23.25" thickBot="1">
      <c r="A35" s="6" t="s">
        <v>27</v>
      </c>
      <c r="B35" s="7" t="s">
        <v>26</v>
      </c>
      <c r="C35" s="37"/>
      <c r="D35" s="77"/>
      <c r="E35" s="75">
        <f t="shared" si="1"/>
        <v>0</v>
      </c>
      <c r="F35" s="84"/>
      <c r="G35" s="12">
        <f t="shared" si="2"/>
        <v>0</v>
      </c>
      <c r="H35" s="61" t="e">
        <f t="shared" si="0"/>
        <v>#DIV/0!</v>
      </c>
      <c r="I35" s="13" t="e">
        <f t="shared" si="3"/>
        <v>#DIV/0!</v>
      </c>
    </row>
    <row r="36" spans="1:9" ht="45.75" thickBot="1">
      <c r="A36" s="3" t="s">
        <v>3</v>
      </c>
      <c r="B36" s="4" t="s">
        <v>40</v>
      </c>
      <c r="C36" s="37">
        <v>8000</v>
      </c>
      <c r="D36" s="72">
        <v>274.39999999999998</v>
      </c>
      <c r="E36" s="75">
        <f t="shared" si="1"/>
        <v>7725.6</v>
      </c>
      <c r="F36" s="84">
        <v>290.10000000000002</v>
      </c>
      <c r="G36" s="12">
        <f t="shared" si="2"/>
        <v>-15.700000000000045</v>
      </c>
      <c r="H36" s="61">
        <f t="shared" si="0"/>
        <v>94.588073078248868</v>
      </c>
      <c r="I36" s="13">
        <f t="shared" si="3"/>
        <v>3.4299999999999997</v>
      </c>
    </row>
    <row r="37" spans="1:9" ht="21.75" customHeight="1" thickBot="1">
      <c r="A37" s="3" t="s">
        <v>52</v>
      </c>
      <c r="B37" s="4"/>
      <c r="C37" s="37">
        <v>464</v>
      </c>
      <c r="D37" s="72">
        <v>0</v>
      </c>
      <c r="E37" s="75">
        <f t="shared" si="1"/>
        <v>464</v>
      </c>
      <c r="F37" s="84">
        <v>0</v>
      </c>
      <c r="G37" s="12"/>
      <c r="H37" s="61" t="e">
        <f t="shared" ref="H37:H50" si="4">D37/F37*100</f>
        <v>#DIV/0!</v>
      </c>
      <c r="I37" s="13"/>
    </row>
    <row r="38" spans="1:9" ht="1.5" hidden="1" customHeight="1">
      <c r="A38" s="3"/>
      <c r="B38" s="4" t="s">
        <v>34</v>
      </c>
      <c r="C38" s="37"/>
      <c r="D38" s="68"/>
      <c r="E38" s="75">
        <f t="shared" si="1"/>
        <v>0</v>
      </c>
      <c r="F38" s="84"/>
      <c r="G38" s="12">
        <f t="shared" si="2"/>
        <v>0</v>
      </c>
      <c r="H38" s="61" t="e">
        <f t="shared" si="4"/>
        <v>#DIV/0!</v>
      </c>
      <c r="I38" s="13" t="e">
        <f t="shared" si="3"/>
        <v>#DIV/0!</v>
      </c>
    </row>
    <row r="39" spans="1:9" ht="15" customHeight="1" thickBot="1">
      <c r="A39" s="3" t="s">
        <v>71</v>
      </c>
      <c r="B39" s="4" t="s">
        <v>72</v>
      </c>
      <c r="C39" s="37">
        <v>0</v>
      </c>
      <c r="D39" s="68">
        <v>9.1</v>
      </c>
      <c r="E39" s="75"/>
      <c r="F39" s="84">
        <v>0</v>
      </c>
      <c r="G39" s="12"/>
      <c r="H39" s="61"/>
      <c r="I39" s="13"/>
    </row>
    <row r="40" spans="1:9" ht="15.75" customHeight="1" thickBot="1">
      <c r="A40" s="3" t="s">
        <v>32</v>
      </c>
      <c r="B40" s="4" t="s">
        <v>33</v>
      </c>
      <c r="C40" s="37"/>
      <c r="D40" s="68"/>
      <c r="E40" s="75">
        <f t="shared" si="1"/>
        <v>0</v>
      </c>
      <c r="F40" s="84"/>
      <c r="G40" s="12">
        <f t="shared" si="2"/>
        <v>0</v>
      </c>
      <c r="H40" s="61" t="e">
        <f t="shared" si="4"/>
        <v>#DIV/0!</v>
      </c>
      <c r="I40" s="13" t="e">
        <f t="shared" si="3"/>
        <v>#DIV/0!</v>
      </c>
    </row>
    <row r="41" spans="1:9" ht="22.5" customHeight="1" thickBot="1">
      <c r="A41" s="3" t="s">
        <v>63</v>
      </c>
      <c r="B41" s="4" t="s">
        <v>44</v>
      </c>
      <c r="C41" s="37">
        <v>847</v>
      </c>
      <c r="D41" s="72">
        <v>18.399999999999999</v>
      </c>
      <c r="E41" s="75">
        <f t="shared" si="1"/>
        <v>828.6</v>
      </c>
      <c r="F41" s="84">
        <v>30.6</v>
      </c>
      <c r="G41" s="12">
        <f t="shared" si="2"/>
        <v>-12.200000000000003</v>
      </c>
      <c r="H41" s="61">
        <f t="shared" si="4"/>
        <v>60.130718954248366</v>
      </c>
      <c r="I41" s="13">
        <f t="shared" si="3"/>
        <v>2.1723730814639906</v>
      </c>
    </row>
    <row r="42" spans="1:9" ht="13.5" thickBot="1">
      <c r="A42" s="29" t="s">
        <v>22</v>
      </c>
      <c r="B42" s="30" t="s">
        <v>23</v>
      </c>
      <c r="C42" s="35">
        <v>35.5</v>
      </c>
      <c r="D42" s="70">
        <v>7.9</v>
      </c>
      <c r="E42" s="75">
        <f t="shared" si="1"/>
        <v>27.6</v>
      </c>
      <c r="F42" s="85">
        <v>3.9</v>
      </c>
      <c r="G42" s="12">
        <f t="shared" si="2"/>
        <v>4</v>
      </c>
      <c r="H42" s="61">
        <f t="shared" si="4"/>
        <v>202.5641025641026</v>
      </c>
      <c r="I42" s="13">
        <f t="shared" si="3"/>
        <v>22.253521126760564</v>
      </c>
    </row>
    <row r="43" spans="1:9" ht="13.5" thickBot="1">
      <c r="A43" s="29"/>
      <c r="B43" s="22"/>
      <c r="C43" s="35"/>
      <c r="D43" s="65"/>
      <c r="E43" s="75">
        <f t="shared" si="1"/>
        <v>0</v>
      </c>
      <c r="F43" s="78"/>
      <c r="G43" s="12">
        <f t="shared" si="2"/>
        <v>0</v>
      </c>
      <c r="H43" s="61" t="e">
        <f t="shared" si="4"/>
        <v>#DIV/0!</v>
      </c>
      <c r="I43" s="13" t="e">
        <f t="shared" si="3"/>
        <v>#DIV/0!</v>
      </c>
    </row>
    <row r="44" spans="1:9" ht="13.5" thickBot="1">
      <c r="A44" s="31" t="s">
        <v>53</v>
      </c>
      <c r="B44" s="30" t="s">
        <v>37</v>
      </c>
      <c r="C44" s="35">
        <v>2724</v>
      </c>
      <c r="D44" s="70">
        <v>154.80000000000001</v>
      </c>
      <c r="E44" s="75">
        <f t="shared" si="1"/>
        <v>2569.1999999999998</v>
      </c>
      <c r="F44" s="86">
        <v>472</v>
      </c>
      <c r="G44" s="12">
        <f t="shared" si="2"/>
        <v>-317.2</v>
      </c>
      <c r="H44" s="61">
        <f t="shared" si="4"/>
        <v>32.79661016949153</v>
      </c>
      <c r="I44" s="13">
        <f t="shared" si="3"/>
        <v>5.6828193832599121</v>
      </c>
    </row>
    <row r="45" spans="1:9" ht="13.5" thickBot="1">
      <c r="A45" s="92" t="s">
        <v>60</v>
      </c>
      <c r="B45" s="30"/>
      <c r="C45" s="91">
        <v>3901.2</v>
      </c>
      <c r="D45" s="78">
        <v>281.3</v>
      </c>
      <c r="E45" s="75">
        <f t="shared" si="1"/>
        <v>3619.8999999999996</v>
      </c>
      <c r="F45" s="76"/>
      <c r="G45" s="12"/>
      <c r="H45" s="61"/>
      <c r="I45" s="13"/>
    </row>
    <row r="46" spans="1:9" ht="13.5" thickBot="1">
      <c r="A46" s="31" t="s">
        <v>54</v>
      </c>
      <c r="B46" s="30"/>
      <c r="C46" s="35"/>
      <c r="D46" s="70"/>
      <c r="E46" s="75">
        <f t="shared" si="1"/>
        <v>0</v>
      </c>
      <c r="F46" s="87"/>
      <c r="G46" s="12">
        <f t="shared" si="2"/>
        <v>0</v>
      </c>
      <c r="H46" s="61" t="e">
        <f t="shared" si="4"/>
        <v>#DIV/0!</v>
      </c>
      <c r="I46" s="13" t="e">
        <f t="shared" si="3"/>
        <v>#DIV/0!</v>
      </c>
    </row>
    <row r="47" spans="1:9" ht="26.25" thickBot="1">
      <c r="A47" s="31" t="s">
        <v>51</v>
      </c>
      <c r="B47" s="30"/>
      <c r="C47" s="35">
        <v>350</v>
      </c>
      <c r="D47" s="70">
        <v>1.5</v>
      </c>
      <c r="E47" s="75">
        <f t="shared" si="1"/>
        <v>348.5</v>
      </c>
      <c r="F47" s="88">
        <v>12.9</v>
      </c>
      <c r="G47" s="12">
        <f t="shared" si="2"/>
        <v>-11.4</v>
      </c>
      <c r="H47" s="61">
        <f t="shared" si="4"/>
        <v>11.627906976744185</v>
      </c>
      <c r="I47" s="13">
        <f t="shared" si="3"/>
        <v>0.4285714285714286</v>
      </c>
    </row>
    <row r="48" spans="1:9" ht="24.75" thickBot="1">
      <c r="A48" s="32" t="s">
        <v>24</v>
      </c>
      <c r="B48" s="30" t="s">
        <v>25</v>
      </c>
      <c r="C48" s="35"/>
      <c r="D48" s="70"/>
      <c r="E48" s="75">
        <f t="shared" si="1"/>
        <v>0</v>
      </c>
      <c r="F48" s="90"/>
      <c r="G48" s="12">
        <f t="shared" si="2"/>
        <v>0</v>
      </c>
      <c r="H48" s="61" t="e">
        <f t="shared" si="4"/>
        <v>#DIV/0!</v>
      </c>
      <c r="I48" s="13" t="e">
        <f t="shared" si="3"/>
        <v>#DIV/0!</v>
      </c>
    </row>
    <row r="49" spans="1:9" ht="13.5" thickBot="1">
      <c r="A49" s="29" t="s">
        <v>55</v>
      </c>
      <c r="B49" s="30" t="s">
        <v>0</v>
      </c>
      <c r="C49" s="35">
        <v>23</v>
      </c>
      <c r="D49" s="70">
        <v>2.6</v>
      </c>
      <c r="E49" s="75">
        <f t="shared" si="1"/>
        <v>20.399999999999999</v>
      </c>
      <c r="F49" s="90">
        <v>18</v>
      </c>
      <c r="G49" s="12">
        <f t="shared" si="2"/>
        <v>-15.4</v>
      </c>
      <c r="H49" s="61">
        <f t="shared" si="4"/>
        <v>14.444444444444446</v>
      </c>
      <c r="I49" s="13">
        <f t="shared" si="3"/>
        <v>11.304347826086957</v>
      </c>
    </row>
    <row r="50" spans="1:9" ht="13.5" thickBot="1">
      <c r="A50" s="29" t="s">
        <v>8</v>
      </c>
      <c r="B50" s="30" t="s">
        <v>9</v>
      </c>
      <c r="C50" s="35"/>
      <c r="D50" s="73"/>
      <c r="E50" s="75">
        <f t="shared" si="1"/>
        <v>0</v>
      </c>
      <c r="F50" s="89">
        <v>56.6</v>
      </c>
      <c r="G50" s="12">
        <f t="shared" si="2"/>
        <v>-56.6</v>
      </c>
      <c r="H50" s="61">
        <f t="shared" si="4"/>
        <v>0</v>
      </c>
      <c r="I50" s="13" t="e">
        <f t="shared" si="3"/>
        <v>#DIV/0!</v>
      </c>
    </row>
    <row r="51" spans="1:9" ht="12.75">
      <c r="D51" s="45"/>
      <c r="E51" s="45"/>
      <c r="I51" s="93" t="e">
        <f t="shared" si="3"/>
        <v>#DIV/0!</v>
      </c>
    </row>
  </sheetData>
  <mergeCells count="3">
    <mergeCell ref="A3:B3"/>
    <mergeCell ref="C3:I3"/>
    <mergeCell ref="A1:H1"/>
  </mergeCells>
  <phoneticPr fontId="2" type="noConversion"/>
  <pageMargins left="0.35433070866141736" right="0.35433070866141736" top="0.39370078740157483" bottom="0.39370078740157483" header="0.51181102362204722" footer="0.31496062992125984"/>
  <pageSetup paperSize="9" scale="8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2019</vt:lpstr>
      <vt:lpstr>'2019'!Область_печати</vt:lpstr>
    </vt:vector>
  </TitlesOfParts>
  <Company>Комитет по финансам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</dc:creator>
  <cp:lastModifiedBy>Admin</cp:lastModifiedBy>
  <cp:lastPrinted>2020-01-20T03:54:38Z</cp:lastPrinted>
  <dcterms:created xsi:type="dcterms:W3CDTF">2005-06-06T04:55:52Z</dcterms:created>
  <dcterms:modified xsi:type="dcterms:W3CDTF">2020-02-14T01:53:52Z</dcterms:modified>
</cp:coreProperties>
</file>