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20" sheetId="3" r:id="rId1"/>
  </sheets>
  <definedNames>
    <definedName name="_xlnm.Print_Area" localSheetId="0">'2020'!$A$1:$I$51</definedName>
  </definedNames>
  <calcPr calcId="124519"/>
</workbook>
</file>

<file path=xl/calcChain.xml><?xml version="1.0" encoding="utf-8"?>
<calcChain xmlns="http://schemas.openxmlformats.org/spreadsheetml/2006/main">
  <c r="D32" i="3"/>
  <c r="D15"/>
  <c r="F34"/>
  <c r="F32" s="1"/>
  <c r="D34"/>
  <c r="H50"/>
  <c r="H33"/>
  <c r="G33"/>
  <c r="C34"/>
  <c r="E42"/>
  <c r="E43"/>
  <c r="E44"/>
  <c r="E45"/>
  <c r="E46"/>
  <c r="E47"/>
  <c r="E48"/>
  <c r="E49"/>
  <c r="E50"/>
  <c r="E35"/>
  <c r="E36"/>
  <c r="E37"/>
  <c r="E38"/>
  <c r="E40"/>
  <c r="E41"/>
  <c r="E31" l="1"/>
  <c r="E16"/>
  <c r="E17"/>
  <c r="E18"/>
  <c r="H47"/>
  <c r="H49"/>
  <c r="H48"/>
  <c r="H46"/>
  <c r="H43"/>
  <c r="H44"/>
  <c r="H42"/>
  <c r="H37"/>
  <c r="H38"/>
  <c r="H40"/>
  <c r="H41"/>
  <c r="H35"/>
  <c r="H36"/>
  <c r="H25"/>
  <c r="H26"/>
  <c r="H27"/>
  <c r="H28"/>
  <c r="H29"/>
  <c r="H30"/>
  <c r="H31"/>
  <c r="H23"/>
  <c r="H24"/>
  <c r="H22"/>
  <c r="H21"/>
  <c r="H20"/>
  <c r="H18"/>
  <c r="H17"/>
  <c r="H16"/>
  <c r="H14"/>
  <c r="C19" l="1"/>
  <c r="E14"/>
  <c r="E20"/>
  <c r="E21"/>
  <c r="E22"/>
  <c r="E23"/>
  <c r="E24"/>
  <c r="E25"/>
  <c r="E26"/>
  <c r="E27"/>
  <c r="E28"/>
  <c r="E29"/>
  <c r="E30"/>
  <c r="D19"/>
  <c r="F19"/>
  <c r="G32"/>
  <c r="C32"/>
  <c r="G47"/>
  <c r="I47"/>
  <c r="F15"/>
  <c r="I31"/>
  <c r="I46"/>
  <c r="G31"/>
  <c r="G46"/>
  <c r="G38"/>
  <c r="I38"/>
  <c r="G14"/>
  <c r="G17"/>
  <c r="G18"/>
  <c r="G20"/>
  <c r="G21"/>
  <c r="G22"/>
  <c r="G23"/>
  <c r="G25"/>
  <c r="G26"/>
  <c r="G27"/>
  <c r="G28"/>
  <c r="G29"/>
  <c r="G30"/>
  <c r="G35"/>
  <c r="G36"/>
  <c r="G40"/>
  <c r="G41"/>
  <c r="G43"/>
  <c r="G44"/>
  <c r="G49"/>
  <c r="G50"/>
  <c r="G48"/>
  <c r="I14"/>
  <c r="I17"/>
  <c r="I18"/>
  <c r="I20"/>
  <c r="I21"/>
  <c r="I22"/>
  <c r="I23"/>
  <c r="I25"/>
  <c r="I26"/>
  <c r="I27"/>
  <c r="I28"/>
  <c r="I29"/>
  <c r="I30"/>
  <c r="I35"/>
  <c r="I36"/>
  <c r="I40"/>
  <c r="I41"/>
  <c r="I43"/>
  <c r="I44"/>
  <c r="I49"/>
  <c r="I50"/>
  <c r="G24"/>
  <c r="I42"/>
  <c r="C15"/>
  <c r="G42"/>
  <c r="I48"/>
  <c r="G16"/>
  <c r="I24"/>
  <c r="I16"/>
  <c r="C13" l="1"/>
  <c r="C11" s="1"/>
  <c r="E19"/>
  <c r="H32"/>
  <c r="E34"/>
  <c r="H19"/>
  <c r="H15"/>
  <c r="H34"/>
  <c r="F13"/>
  <c r="F11" s="1"/>
  <c r="E15"/>
  <c r="I19"/>
  <c r="I15"/>
  <c r="G15"/>
  <c r="D13"/>
  <c r="D11" s="1"/>
  <c r="G19"/>
  <c r="I34"/>
  <c r="G34"/>
  <c r="C12" l="1"/>
  <c r="C10" s="1"/>
  <c r="H11"/>
  <c r="I51"/>
  <c r="D12"/>
  <c r="D10" s="1"/>
  <c r="E32"/>
  <c r="H13"/>
  <c r="E13"/>
  <c r="I13"/>
  <c r="G13"/>
  <c r="F12"/>
  <c r="F10" s="1"/>
  <c r="I32"/>
  <c r="E12" l="1"/>
  <c r="E10"/>
  <c r="H12"/>
  <c r="I12"/>
  <c r="G12"/>
  <c r="H10" l="1"/>
  <c r="I10"/>
  <c r="G10"/>
</calcChain>
</file>

<file path=xl/sharedStrings.xml><?xml version="1.0" encoding="utf-8"?>
<sst xmlns="http://schemas.openxmlformats.org/spreadsheetml/2006/main" count="76" uniqueCount="74">
  <si>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</si>
  <si>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</si>
  <si>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</si>
  <si>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</si>
  <si>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</si>
  <si>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</si>
  <si>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</si>
  <si>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</si>
  <si>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</si>
  <si>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</si>
  <si>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</si>
  <si>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</si>
  <si>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</si>
  <si>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</si>
  <si>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</si>
  <si>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</si>
  <si>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</si>
  <si>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</si>
  <si>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</si>
  <si>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</si>
  <si>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</si>
  <si>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</si>
  <si>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</si>
  <si>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</si>
  <si>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</si>
  <si>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</si>
  <si>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</si>
  <si>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</si>
  <si>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</si>
  <si>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</si>
  <si>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</si>
  <si>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</si>
  <si>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</si>
  <si>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</si>
  <si>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</si>
  <si>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</si>
  <si>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</si>
  <si>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</si>
  <si>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</si>
  <si>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</si>
  <si>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>00011105013100000120</t>
  </si>
  <si>
    <t>тыс.руб.</t>
  </si>
  <si>
    <t>АКЦИЗЫ</t>
  </si>
  <si>
    <t>00010300000000000000</t>
  </si>
  <si>
    <t>00011109045000000120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</si>
  <si>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</si>
  <si>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</si>
  <si>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</si>
  <si>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</si>
  <si>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</si>
  <si>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</si>
  <si>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</si>
  <si>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</si>
  <si>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</si>
  <si>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</si>
  <si>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</si>
  <si>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</si>
  <si>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</si>
  <si>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>факт.           отклонение от 2018</t>
  </si>
  <si>
    <t>исполнение 2019,      %</t>
  </si>
  <si>
    <t>Проч. Безвозм. + от пожертвований  (074 207…)</t>
  </si>
  <si>
    <r>
      <t xml:space="preserve">Собственные доходы </t>
    </r>
    <r>
      <rPr>
        <b/>
        <sz val="8"/>
        <rFont val="Arial Cyr"/>
        <charset val="204"/>
      </rPr>
      <t>(без акцизов, платных и безвозмездных )</t>
    </r>
  </si>
  <si>
    <t xml:space="preserve">СОБСТВЕННЫЕ ДОХОДЫ </t>
  </si>
  <si>
    <t>Прочие доходы от использования имущества и прав, наход. в го. и муниц. Соб.</t>
  </si>
  <si>
    <t xml:space="preserve">Налог на доходы физических лиц               </t>
  </si>
  <si>
    <t>Собственные доходы (налогоые +дох от имущ.,+эколог+продажа+штрафы)</t>
  </si>
  <si>
    <t>план 2020</t>
  </si>
  <si>
    <r>
      <t xml:space="preserve">ГОСУДАРСТВЕННАЯ ПОШЛИНА, </t>
    </r>
    <r>
      <rPr>
        <b/>
        <sz val="12"/>
        <rFont val="Arial Cyr"/>
        <charset val="204"/>
      </rPr>
      <t>182</t>
    </r>
  </si>
  <si>
    <r>
      <t>ГОСУДАРСТВЕННАЯ ПОШЛИНА ,</t>
    </r>
    <r>
      <rPr>
        <b/>
        <sz val="12"/>
        <rFont val="Arial Cyr"/>
        <charset val="204"/>
      </rPr>
      <t>303</t>
    </r>
  </si>
  <si>
    <t>Доходыот сдачи в аренду имущества</t>
  </si>
  <si>
    <t>000111050300050000120</t>
  </si>
  <si>
    <t>Анализ поступления собственных доходов консолидированного бюджета Панкрушихинского района по состоянию на 01.04.20 г.</t>
  </si>
  <si>
    <t>факт  на 1.04.20</t>
  </si>
  <si>
    <t>факт на 01.04.19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</si>
</sst>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7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2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2" borderId="0" xfId="0" applyNumberFormat="1" applyFont="1" applyFill="1" applyBorder="1"/>
    <xf numFmtId="49" fontId="1" fillId="0" borderId="22" xfId="0" applyNumberFormat="1" applyFont="1" applyBorder="1" applyAlignment="1">
      <alignment horizontal="center" wrapText="1"/>
    </xf>
    <xf numFmtId="0" fontId="8" fillId="7" borderId="27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49" fontId="5" fillId="10" borderId="15" xfId="0" applyNumberFormat="1" applyFont="1" applyFill="1" applyBorder="1" applyAlignment="1">
      <alignment horizontal="center" vertical="top" wrapText="1"/>
    </xf>
    <xf numFmtId="49" fontId="5" fillId="10" borderId="14" xfId="0" applyNumberFormat="1" applyFont="1" applyFill="1" applyBorder="1" applyAlignment="1">
      <alignment horizontal="center" wrapText="1"/>
    </xf>
    <xf numFmtId="165" fontId="5" fillId="10" borderId="32" xfId="0" applyNumberFormat="1" applyFont="1" applyFill="1" applyBorder="1" applyAlignment="1">
      <alignment horizontal="center" vertical="top"/>
    </xf>
    <xf numFmtId="165" fontId="5" fillId="10" borderId="33" xfId="0" applyNumberFormat="1" applyFont="1" applyFill="1" applyBorder="1" applyAlignment="1">
      <alignment horizontal="center" vertical="top"/>
    </xf>
    <xf numFmtId="165" fontId="5" fillId="10" borderId="14" xfId="0" applyNumberFormat="1" applyFont="1" applyFill="1" applyBorder="1" applyAlignment="1">
      <alignment horizontal="center" vertical="top"/>
    </xf>
    <xf numFmtId="165" fontId="5" fillId="10" borderId="8" xfId="0" applyNumberFormat="1" applyFont="1" applyFill="1" applyBorder="1" applyAlignment="1">
      <alignment horizontal="center" vertical="top"/>
    </xf>
    <xf numFmtId="164" fontId="5" fillId="10" borderId="14" xfId="0" applyNumberFormat="1" applyFont="1" applyFill="1" applyBorder="1" applyAlignment="1">
      <alignment horizontal="center" vertical="top"/>
    </xf>
    <xf numFmtId="164" fontId="5" fillId="10" borderId="9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top"/>
    </xf>
    <xf numFmtId="165" fontId="14" fillId="2" borderId="24" xfId="0" applyNumberFormat="1" applyFont="1" applyFill="1" applyBorder="1"/>
    <xf numFmtId="0" fontId="11" fillId="17" borderId="14" xfId="0" applyFont="1" applyFill="1" applyBorder="1" applyAlignment="1">
      <alignment vertical="justify"/>
    </xf>
    <xf numFmtId="0" fontId="11" fillId="16" borderId="15" xfId="0" applyFont="1" applyFill="1" applyBorder="1" applyAlignment="1">
      <alignment horizontal="center" vertical="justify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2" borderId="1" xfId="0" applyNumberFormat="1" applyFont="1" applyFill="1" applyBorder="1"/>
    <xf numFmtId="165" fontId="5" fillId="10" borderId="33" xfId="0" applyNumberFormat="1" applyFont="1" applyFill="1" applyBorder="1" applyAlignment="1">
      <alignment horizontal="center"/>
    </xf>
    <xf numFmtId="165" fontId="5" fillId="15" borderId="33" xfId="0" applyNumberFormat="1" applyFont="1" applyFill="1" applyBorder="1" applyAlignment="1">
      <alignment horizontal="center"/>
    </xf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14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1" xfId="0" applyNumberFormat="1" applyFont="1" applyFill="1" applyBorder="1"/>
    <xf numFmtId="165" fontId="9" fillId="2" borderId="24" xfId="0" applyNumberFormat="1" applyFont="1" applyFill="1" applyBorder="1"/>
    <xf numFmtId="165" fontId="14" fillId="2" borderId="16" xfId="0" applyNumberFormat="1" applyFont="1" applyFill="1" applyBorder="1"/>
    <xf numFmtId="0" fontId="15" fillId="2" borderId="2" xfId="0" applyFont="1" applyFill="1" applyBorder="1" applyAlignment="1">
      <alignment wrapText="1"/>
    </xf>
    <xf numFmtId="164" fontId="5" fillId="3" borderId="31" xfId="0" applyNumberFormat="1" applyFont="1" applyFill="1" applyBorder="1" applyAlignment="1">
      <alignment horizontal="center"/>
    </xf>
    <xf numFmtId="49" fontId="5" fillId="10" borderId="0" xfId="0" applyNumberFormat="1" applyFont="1" applyFill="1" applyBorder="1" applyAlignment="1">
      <alignment horizontal="center" vertical="top" wrapText="1"/>
    </xf>
    <xf numFmtId="49" fontId="5" fillId="10" borderId="0" xfId="0" applyNumberFormat="1" applyFont="1" applyFill="1" applyBorder="1" applyAlignment="1">
      <alignment horizontal="center" wrapText="1"/>
    </xf>
    <xf numFmtId="165" fontId="5" fillId="10" borderId="27" xfId="0" applyNumberFormat="1" applyFont="1" applyFill="1" applyBorder="1" applyAlignment="1">
      <alignment horizontal="center" vertical="top"/>
    </xf>
    <xf numFmtId="165" fontId="5" fillId="10" borderId="0" xfId="0" applyNumberFormat="1" applyFont="1" applyFill="1" applyBorder="1" applyAlignment="1">
      <alignment horizontal="center" vertical="top"/>
    </xf>
    <xf numFmtId="165" fontId="5" fillId="10" borderId="30" xfId="0" applyNumberFormat="1" applyFont="1" applyFill="1" applyBorder="1" applyAlignment="1">
      <alignment horizontal="center" vertical="top"/>
    </xf>
    <xf numFmtId="164" fontId="5" fillId="10" borderId="31" xfId="0" applyNumberFormat="1" applyFont="1" applyFill="1" applyBorder="1" applyAlignment="1">
      <alignment horizontal="center" vertical="top"/>
    </xf>
    <xf numFmtId="49" fontId="0" fillId="15" borderId="13" xfId="0" applyNumberFormat="1" applyFill="1" applyBorder="1"/>
    <xf numFmtId="164" fontId="5" fillId="15" borderId="7" xfId="0" applyNumberFormat="1" applyFont="1" applyFill="1" applyBorder="1" applyAlignment="1">
      <alignment horizontal="center"/>
    </xf>
    <xf numFmtId="165" fontId="9" fillId="4" borderId="27" xfId="0" applyNumberFormat="1" applyFont="1" applyFill="1" applyBorder="1"/>
    <xf numFmtId="165" fontId="5" fillId="14" borderId="34" xfId="0" applyNumberFormat="1" applyFont="1" applyFill="1" applyBorder="1" applyAlignment="1">
      <alignment horizontal="center" vertical="top"/>
    </xf>
    <xf numFmtId="165" fontId="5" fillId="14" borderId="34" xfId="0" applyNumberFormat="1" applyFont="1" applyFill="1" applyBorder="1" applyAlignment="1">
      <alignment horizontal="right" vertical="top"/>
    </xf>
    <xf numFmtId="165" fontId="9" fillId="2" borderId="18" xfId="0" applyNumberFormat="1" applyFont="1" applyFill="1" applyBorder="1"/>
    <xf numFmtId="165" fontId="5" fillId="15" borderId="35" xfId="0" applyNumberFormat="1" applyFont="1" applyFill="1" applyBorder="1" applyAlignment="1">
      <alignment horizontal="center"/>
    </xf>
    <xf numFmtId="165" fontId="9" fillId="2" borderId="21" xfId="0" applyNumberFormat="1" applyFont="1" applyFill="1" applyBorder="1"/>
    <xf numFmtId="165" fontId="9" fillId="15" borderId="2" xfId="0" applyNumberFormat="1" applyFont="1" applyFill="1" applyBorder="1"/>
    <xf numFmtId="165" fontId="5" fillId="15" borderId="2" xfId="0" applyNumberFormat="1" applyFont="1" applyFill="1" applyBorder="1" applyAlignment="1">
      <alignment horizontal="center" vertical="top"/>
    </xf>
    <xf numFmtId="165" fontId="5" fillId="15" borderId="2" xfId="0" applyNumberFormat="1" applyFont="1" applyFill="1" applyBorder="1" applyAlignment="1">
      <alignment horizontal="right" vertical="top"/>
    </xf>
    <xf numFmtId="165" fontId="5" fillId="10" borderId="34" xfId="0" applyNumberFormat="1" applyFont="1" applyFill="1" applyBorder="1" applyAlignment="1">
      <alignment horizontal="center" vertical="top"/>
    </xf>
    <xf numFmtId="0" fontId="1" fillId="4" borderId="13" xfId="0" applyFont="1" applyFill="1" applyBorder="1" applyAlignment="1">
      <alignment wrapText="1"/>
    </xf>
    <xf numFmtId="49" fontId="1" fillId="4" borderId="13" xfId="0" applyNumberFormat="1" applyFont="1" applyFill="1" applyBorder="1"/>
    <xf numFmtId="165" fontId="9" fillId="4" borderId="25" xfId="0" applyNumberFormat="1" applyFont="1" applyFill="1" applyBorder="1"/>
    <xf numFmtId="165" fontId="5" fillId="14" borderId="35" xfId="0" applyNumberFormat="1" applyFont="1" applyFill="1" applyBorder="1" applyAlignment="1">
      <alignment horizontal="center" vertical="top"/>
    </xf>
    <xf numFmtId="165" fontId="9" fillId="4" borderId="21" xfId="0" applyNumberFormat="1" applyFont="1" applyFill="1" applyBorder="1"/>
    <xf numFmtId="0" fontId="1" fillId="5" borderId="2" xfId="0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  <xf numFmtId="165" fontId="9" fillId="5" borderId="2" xfId="0" applyNumberFormat="1" applyFont="1" applyFill="1" applyBorder="1" applyAlignment="1">
      <alignment vertical="top"/>
    </xf>
    <xf numFmtId="165" fontId="5" fillId="13" borderId="2" xfId="0" applyNumberFormat="1" applyFont="1" applyFill="1" applyBorder="1" applyAlignment="1">
      <alignment horizontal="center" vertical="top"/>
    </xf>
    <xf numFmtId="164" fontId="5" fillId="5" borderId="2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0" fillId="0" borderId="0" xfId="0" applyAlignment="1">
      <alignment vertic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view="pageBreakPreview" topLeftCell="A23" zoomScale="98" zoomScaleSheetLayoutView="98" workbookViewId="0">
      <pane xSplit="1" topLeftCell="B1" activePane="topRight" state="frozen"/>
      <selection pane="topRight" activeCell="F51" sqref="F51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37.5" customHeight="1">
      <c r="A1" s="126" t="s">
        <v>71</v>
      </c>
      <c r="B1" s="127"/>
      <c r="C1" s="128"/>
      <c r="D1" s="128"/>
      <c r="E1" s="128"/>
      <c r="F1" s="128"/>
      <c r="G1" s="128"/>
      <c r="H1" s="128"/>
    </row>
    <row r="2" spans="1:9" ht="15" hidden="1" customHeight="1">
      <c r="A2" s="10"/>
      <c r="B2" s="10"/>
      <c r="C2" s="10"/>
      <c r="D2" s="10"/>
      <c r="E2" s="10"/>
      <c r="F2" s="10"/>
      <c r="I2" s="11" t="s">
        <v>41</v>
      </c>
    </row>
    <row r="3" spans="1:9" ht="8.25" customHeight="1" thickBot="1">
      <c r="A3" s="122"/>
      <c r="B3" s="123"/>
      <c r="C3" s="124"/>
      <c r="D3" s="125"/>
      <c r="E3" s="125"/>
      <c r="F3" s="125"/>
      <c r="G3" s="125"/>
      <c r="H3" s="125"/>
      <c r="I3" s="125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4" t="s">
        <v>66</v>
      </c>
      <c r="D8" s="67" t="s">
        <v>72</v>
      </c>
      <c r="E8" s="43" t="s">
        <v>56</v>
      </c>
      <c r="F8" s="66" t="s">
        <v>73</v>
      </c>
      <c r="G8" s="14" t="s">
        <v>58</v>
      </c>
      <c r="H8" s="28" t="s">
        <v>57</v>
      </c>
      <c r="I8" s="15" t="s">
        <v>59</v>
      </c>
    </row>
    <row r="9" spans="1:9" s="2" customFormat="1" ht="13.5" thickBot="1">
      <c r="A9" s="46">
        <v>1</v>
      </c>
      <c r="B9" s="46">
        <v>2</v>
      </c>
      <c r="C9" s="47">
        <v>3</v>
      </c>
      <c r="D9" s="48">
        <v>4</v>
      </c>
      <c r="E9" s="49">
        <v>5</v>
      </c>
      <c r="F9" s="50">
        <v>6</v>
      </c>
      <c r="G9" s="51">
        <v>7</v>
      </c>
      <c r="H9" s="52">
        <v>8</v>
      </c>
      <c r="I9" s="53">
        <v>9</v>
      </c>
    </row>
    <row r="10" spans="1:9" s="2" customFormat="1" ht="25.5" customHeight="1" thickBot="1">
      <c r="A10" s="55" t="s">
        <v>61</v>
      </c>
      <c r="B10" s="56"/>
      <c r="C10" s="57">
        <f>C12-C31-C44-C45</f>
        <v>60826.3</v>
      </c>
      <c r="D10" s="57">
        <f>D12-D31-D44-D45</f>
        <v>12476.700000000003</v>
      </c>
      <c r="E10" s="58">
        <f>C10-D10</f>
        <v>48349.599999999999</v>
      </c>
      <c r="F10" s="59">
        <f>F12-F31-F44-F45</f>
        <v>12272.6</v>
      </c>
      <c r="G10" s="60">
        <f>D10-F10</f>
        <v>204.10000000000218</v>
      </c>
      <c r="H10" s="61">
        <f t="shared" ref="H10:H36" si="0">D10/F10*100</f>
        <v>101.66305428352591</v>
      </c>
      <c r="I10" s="62">
        <f>D10/C10*100</f>
        <v>20.512015361776076</v>
      </c>
    </row>
    <row r="11" spans="1:9" s="2" customFormat="1" ht="25.5" customHeight="1" thickBot="1">
      <c r="A11" s="94" t="s">
        <v>65</v>
      </c>
      <c r="B11" s="95"/>
      <c r="C11" s="96">
        <f>C13+C34+C42+C48+C49</f>
        <v>64376.5</v>
      </c>
      <c r="D11" s="96">
        <f>D13+D34+D42+D48+D49</f>
        <v>13608.600000000002</v>
      </c>
      <c r="E11" s="111"/>
      <c r="F11" s="97">
        <f>F13+F34+F42+F48+F49</f>
        <v>12225.3</v>
      </c>
      <c r="G11" s="98"/>
      <c r="H11" s="61">
        <f>D11/F11*100</f>
        <v>111.31505975313492</v>
      </c>
      <c r="I11" s="99"/>
    </row>
    <row r="12" spans="1:9" ht="24.75" customHeight="1" thickBot="1">
      <c r="A12" s="117" t="s">
        <v>62</v>
      </c>
      <c r="B12" s="118" t="s">
        <v>6</v>
      </c>
      <c r="C12" s="119">
        <f>C13+C32+C31</f>
        <v>72106.8</v>
      </c>
      <c r="D12" s="119">
        <f>D13+D31+D32</f>
        <v>15261.900000000003</v>
      </c>
      <c r="E12" s="120">
        <f t="shared" ref="E12:E50" si="1">C12-D12</f>
        <v>56844.9</v>
      </c>
      <c r="F12" s="119">
        <f>F13+F32+F31</f>
        <v>14471</v>
      </c>
      <c r="G12" s="121">
        <f>D12-F12</f>
        <v>790.90000000000327</v>
      </c>
      <c r="H12" s="61">
        <f t="shared" si="0"/>
        <v>105.46541358579229</v>
      </c>
      <c r="I12" s="54">
        <f>D12/C12*100</f>
        <v>21.165687563447559</v>
      </c>
    </row>
    <row r="13" spans="1:9" ht="20.25" customHeight="1" thickBot="1">
      <c r="A13" s="112" t="s">
        <v>39</v>
      </c>
      <c r="B13" s="113" t="s">
        <v>6</v>
      </c>
      <c r="C13" s="39">
        <f>C14+C15+C19+C24</f>
        <v>55007</v>
      </c>
      <c r="D13" s="114">
        <f>D14+D15+D24+D19</f>
        <v>11741.100000000002</v>
      </c>
      <c r="E13" s="115">
        <f t="shared" si="1"/>
        <v>43265.899999999994</v>
      </c>
      <c r="F13" s="116">
        <f>F14+F15+F24+F19</f>
        <v>10570</v>
      </c>
      <c r="G13" s="26">
        <f t="shared" ref="G13:G50" si="2">D13-F13</f>
        <v>1171.1000000000022</v>
      </c>
      <c r="H13" s="61">
        <f t="shared" si="0"/>
        <v>111.07947019867552</v>
      </c>
      <c r="I13" s="16">
        <f t="shared" ref="I13:I51" si="3">D13/C13*100</f>
        <v>21.344737942443693</v>
      </c>
    </row>
    <row r="14" spans="1:9" ht="15" customHeight="1" thickBot="1">
      <c r="A14" s="33" t="s">
        <v>64</v>
      </c>
      <c r="B14" s="22" t="s">
        <v>7</v>
      </c>
      <c r="C14" s="35">
        <v>35626</v>
      </c>
      <c r="D14" s="70">
        <v>7606.1</v>
      </c>
      <c r="E14" s="63">
        <f t="shared" si="1"/>
        <v>28019.9</v>
      </c>
      <c r="F14" s="79">
        <v>6804.3</v>
      </c>
      <c r="G14" s="44">
        <f t="shared" si="2"/>
        <v>801.80000000000018</v>
      </c>
      <c r="H14" s="61">
        <f t="shared" si="0"/>
        <v>111.7837249974281</v>
      </c>
      <c r="I14" s="13">
        <f t="shared" si="3"/>
        <v>21.349856846123618</v>
      </c>
    </row>
    <row r="15" spans="1:9" ht="13.5" thickBot="1">
      <c r="A15" s="29" t="s">
        <v>10</v>
      </c>
      <c r="B15" s="30" t="s">
        <v>11</v>
      </c>
      <c r="C15" s="35">
        <f>C16+C17+C18</f>
        <v>6228</v>
      </c>
      <c r="D15" s="35">
        <f>D16+D17+D18</f>
        <v>2237.1</v>
      </c>
      <c r="E15" s="63">
        <f t="shared" si="1"/>
        <v>3990.9</v>
      </c>
      <c r="F15" s="40">
        <f>F16+F17+F18</f>
        <v>1794.3000000000002</v>
      </c>
      <c r="G15" s="44">
        <f t="shared" si="2"/>
        <v>442.79999999999973</v>
      </c>
      <c r="H15" s="61">
        <f t="shared" si="0"/>
        <v>124.67814746697874</v>
      </c>
      <c r="I15" s="13">
        <f t="shared" si="3"/>
        <v>35.920038535645475</v>
      </c>
    </row>
    <row r="16" spans="1:9" s="8" customFormat="1" ht="34.5" thickBot="1">
      <c r="A16" s="3" t="s">
        <v>45</v>
      </c>
      <c r="B16" s="4" t="s">
        <v>12</v>
      </c>
      <c r="C16" s="36">
        <v>1820</v>
      </c>
      <c r="D16" s="71">
        <v>311.89999999999998</v>
      </c>
      <c r="E16" s="74">
        <f t="shared" si="1"/>
        <v>1508.1</v>
      </c>
      <c r="F16" s="80">
        <v>799.5</v>
      </c>
      <c r="G16" s="12">
        <f t="shared" si="2"/>
        <v>-487.6</v>
      </c>
      <c r="H16" s="61">
        <f t="shared" si="0"/>
        <v>39.011882426516571</v>
      </c>
      <c r="I16" s="13">
        <f t="shared" si="3"/>
        <v>17.137362637362635</v>
      </c>
    </row>
    <row r="17" spans="1:9" s="8" customFormat="1" ht="23.25" thickBot="1">
      <c r="A17" s="3" t="s">
        <v>46</v>
      </c>
      <c r="B17" s="4" t="s">
        <v>35</v>
      </c>
      <c r="C17" s="36">
        <v>3283</v>
      </c>
      <c r="D17" s="71">
        <v>826.2</v>
      </c>
      <c r="E17" s="74">
        <f>C17-D17</f>
        <v>2456.8000000000002</v>
      </c>
      <c r="F17" s="80">
        <v>680.4</v>
      </c>
      <c r="G17" s="12">
        <f t="shared" si="2"/>
        <v>145.80000000000007</v>
      </c>
      <c r="H17" s="61">
        <f t="shared" si="0"/>
        <v>121.42857142857144</v>
      </c>
      <c r="I17" s="13">
        <f t="shared" si="3"/>
        <v>25.166006701187939</v>
      </c>
    </row>
    <row r="18" spans="1:9" s="8" customFormat="1" ht="13.5" thickBot="1">
      <c r="A18" s="6" t="s">
        <v>13</v>
      </c>
      <c r="B18" s="4" t="s">
        <v>14</v>
      </c>
      <c r="C18" s="36">
        <v>1125</v>
      </c>
      <c r="D18" s="71">
        <v>1099</v>
      </c>
      <c r="E18" s="58">
        <f t="shared" si="1"/>
        <v>26</v>
      </c>
      <c r="F18" s="80">
        <v>314.39999999999998</v>
      </c>
      <c r="G18" s="12">
        <f t="shared" si="2"/>
        <v>784.6</v>
      </c>
      <c r="H18" s="61">
        <f t="shared" si="0"/>
        <v>349.55470737913487</v>
      </c>
      <c r="I18" s="13">
        <f t="shared" si="3"/>
        <v>97.688888888888897</v>
      </c>
    </row>
    <row r="19" spans="1:9" ht="16.5" customHeight="1" thickBot="1">
      <c r="A19" s="29" t="s">
        <v>15</v>
      </c>
      <c r="B19" s="30" t="s">
        <v>16</v>
      </c>
      <c r="C19" s="35">
        <f>C20+C21+C22+C23</f>
        <v>12532</v>
      </c>
      <c r="D19" s="70">
        <f>D20+D21+D22</f>
        <v>1671.7</v>
      </c>
      <c r="E19" s="63">
        <f t="shared" si="1"/>
        <v>10860.3</v>
      </c>
      <c r="F19" s="40">
        <f>F20+F21+F22</f>
        <v>1769.5</v>
      </c>
      <c r="G19" s="12">
        <f t="shared" si="2"/>
        <v>-97.799999999999955</v>
      </c>
      <c r="H19" s="61">
        <f t="shared" si="0"/>
        <v>94.473014975981911</v>
      </c>
      <c r="I19" s="13">
        <f t="shared" si="3"/>
        <v>13.33945100542611</v>
      </c>
    </row>
    <row r="20" spans="1:9" ht="13.5" thickBot="1">
      <c r="A20" s="3" t="s">
        <v>17</v>
      </c>
      <c r="B20" s="4" t="s">
        <v>18</v>
      </c>
      <c r="C20" s="37">
        <v>1714</v>
      </c>
      <c r="D20" s="72">
        <v>212.5</v>
      </c>
      <c r="E20" s="64">
        <f t="shared" si="1"/>
        <v>1501.5</v>
      </c>
      <c r="F20" s="81">
        <v>73.5</v>
      </c>
      <c r="G20" s="12">
        <f t="shared" si="2"/>
        <v>139</v>
      </c>
      <c r="H20" s="61">
        <f t="shared" si="0"/>
        <v>289.11564625850338</v>
      </c>
      <c r="I20" s="13">
        <f t="shared" si="3"/>
        <v>12.397899649941657</v>
      </c>
    </row>
    <row r="21" spans="1:9" ht="13.5" thickBot="1">
      <c r="A21" s="3" t="s">
        <v>49</v>
      </c>
      <c r="B21" s="4" t="s">
        <v>48</v>
      </c>
      <c r="C21" s="37">
        <v>2589</v>
      </c>
      <c r="D21" s="72">
        <v>874.5</v>
      </c>
      <c r="E21" s="64">
        <f t="shared" si="1"/>
        <v>1714.5</v>
      </c>
      <c r="F21" s="81">
        <v>957.1</v>
      </c>
      <c r="G21" s="12">
        <f t="shared" si="2"/>
        <v>-82.600000000000023</v>
      </c>
      <c r="H21" s="61">
        <f t="shared" si="0"/>
        <v>91.369762825201121</v>
      </c>
      <c r="I21" s="13">
        <f t="shared" si="3"/>
        <v>33.777520278099651</v>
      </c>
    </row>
    <row r="22" spans="1:9" ht="13.5" thickBot="1">
      <c r="A22" s="3" t="s">
        <v>50</v>
      </c>
      <c r="B22" s="4" t="s">
        <v>47</v>
      </c>
      <c r="C22" s="37">
        <v>8229</v>
      </c>
      <c r="D22" s="72">
        <v>584.70000000000005</v>
      </c>
      <c r="E22" s="64">
        <f t="shared" si="1"/>
        <v>7644.3</v>
      </c>
      <c r="F22" s="81">
        <v>738.9</v>
      </c>
      <c r="G22" s="12">
        <f t="shared" si="2"/>
        <v>-154.19999999999993</v>
      </c>
      <c r="H22" s="61">
        <f t="shared" si="0"/>
        <v>79.131140885099484</v>
      </c>
      <c r="I22" s="13">
        <f t="shared" si="3"/>
        <v>7.1053590958804227</v>
      </c>
    </row>
    <row r="23" spans="1:9" ht="0.75" customHeight="1" thickBot="1">
      <c r="A23" s="3"/>
      <c r="C23" s="37"/>
      <c r="D23" s="68"/>
      <c r="E23" s="58">
        <f t="shared" si="1"/>
        <v>0</v>
      </c>
      <c r="F23" s="41">
        <v>201.9</v>
      </c>
      <c r="G23" s="12">
        <f t="shared" si="2"/>
        <v>-201.9</v>
      </c>
      <c r="H23" s="61">
        <f t="shared" si="0"/>
        <v>0</v>
      </c>
      <c r="I23" s="13" t="e">
        <f t="shared" si="3"/>
        <v>#DIV/0!</v>
      </c>
    </row>
    <row r="24" spans="1:9" ht="22.5" customHeight="1" thickBot="1">
      <c r="A24" s="29" t="s">
        <v>67</v>
      </c>
      <c r="B24" s="30" t="s">
        <v>19</v>
      </c>
      <c r="C24" s="35">
        <v>621</v>
      </c>
      <c r="D24" s="70">
        <v>226.2</v>
      </c>
      <c r="E24" s="75">
        <f t="shared" si="1"/>
        <v>394.8</v>
      </c>
      <c r="F24" s="82">
        <v>201.9</v>
      </c>
      <c r="G24" s="12">
        <f t="shared" si="2"/>
        <v>24.299999999999983</v>
      </c>
      <c r="H24" s="61">
        <f t="shared" si="0"/>
        <v>112.03566121842496</v>
      </c>
      <c r="I24" s="13">
        <f t="shared" si="3"/>
        <v>36.425120772946855</v>
      </c>
    </row>
    <row r="25" spans="1:9" ht="21" customHeight="1" thickBot="1">
      <c r="A25" s="29" t="s">
        <v>20</v>
      </c>
      <c r="B25" s="30" t="s">
        <v>21</v>
      </c>
      <c r="C25" s="35"/>
      <c r="D25" s="65"/>
      <c r="E25" s="63">
        <f t="shared" si="1"/>
        <v>0</v>
      </c>
      <c r="F25" s="40"/>
      <c r="G25" s="12">
        <f t="shared" si="2"/>
        <v>0</v>
      </c>
      <c r="H25" s="61" t="e">
        <f t="shared" si="0"/>
        <v>#DIV/0!</v>
      </c>
      <c r="I25" s="13" t="e">
        <f t="shared" si="3"/>
        <v>#DIV/0!</v>
      </c>
    </row>
    <row r="26" spans="1:9" ht="3.75" hidden="1" customHeight="1">
      <c r="A26" s="6" t="s">
        <v>29</v>
      </c>
      <c r="B26" s="7" t="s">
        <v>30</v>
      </c>
      <c r="C26" s="37"/>
      <c r="D26" s="68"/>
      <c r="E26" s="63">
        <f t="shared" si="1"/>
        <v>0</v>
      </c>
      <c r="F26" s="41"/>
      <c r="G26" s="12">
        <f t="shared" si="2"/>
        <v>0</v>
      </c>
      <c r="H26" s="61" t="e">
        <f t="shared" si="0"/>
        <v>#DIV/0!</v>
      </c>
      <c r="I26" s="13" t="e">
        <f t="shared" si="3"/>
        <v>#DIV/0!</v>
      </c>
    </row>
    <row r="27" spans="1:9" ht="3" hidden="1" customHeight="1">
      <c r="A27" s="6" t="s">
        <v>36</v>
      </c>
      <c r="B27" s="7"/>
      <c r="C27" s="37"/>
      <c r="D27" s="68"/>
      <c r="E27" s="63">
        <f t="shared" si="1"/>
        <v>0</v>
      </c>
      <c r="F27" s="41"/>
      <c r="G27" s="12">
        <f t="shared" si="2"/>
        <v>0</v>
      </c>
      <c r="H27" s="61" t="e">
        <f t="shared" si="0"/>
        <v>#DIV/0!</v>
      </c>
      <c r="I27" s="13" t="e">
        <f t="shared" si="3"/>
        <v>#DIV/0!</v>
      </c>
    </row>
    <row r="28" spans="1:9" ht="4.5" hidden="1" customHeight="1">
      <c r="A28" s="6" t="s">
        <v>31</v>
      </c>
      <c r="B28" s="7"/>
      <c r="C28" s="37"/>
      <c r="D28" s="68"/>
      <c r="E28" s="63">
        <f t="shared" si="1"/>
        <v>0</v>
      </c>
      <c r="F28" s="41"/>
      <c r="G28" s="12">
        <f t="shared" si="2"/>
        <v>0</v>
      </c>
      <c r="H28" s="61" t="e">
        <f t="shared" si="0"/>
        <v>#DIV/0!</v>
      </c>
      <c r="I28" s="13" t="e">
        <f t="shared" si="3"/>
        <v>#DIV/0!</v>
      </c>
    </row>
    <row r="29" spans="1:9" ht="2.25" hidden="1" customHeight="1">
      <c r="A29" s="3" t="s">
        <v>31</v>
      </c>
      <c r="B29" s="4"/>
      <c r="C29" s="37"/>
      <c r="D29" s="68"/>
      <c r="E29" s="63">
        <f t="shared" si="1"/>
        <v>0</v>
      </c>
      <c r="F29" s="41"/>
      <c r="G29" s="12">
        <f t="shared" si="2"/>
        <v>0</v>
      </c>
      <c r="H29" s="61" t="e">
        <f t="shared" si="0"/>
        <v>#DIV/0!</v>
      </c>
      <c r="I29" s="13" t="e">
        <f t="shared" si="3"/>
        <v>#DIV/0!</v>
      </c>
    </row>
    <row r="30" spans="1:9" ht="3.75" hidden="1" customHeight="1">
      <c r="A30" s="17" t="s">
        <v>28</v>
      </c>
      <c r="B30" s="18"/>
      <c r="C30" s="38"/>
      <c r="D30" s="69"/>
      <c r="E30" s="63">
        <f t="shared" si="1"/>
        <v>0</v>
      </c>
      <c r="F30" s="42"/>
      <c r="G30" s="19">
        <f t="shared" si="2"/>
        <v>0</v>
      </c>
      <c r="H30" s="61" t="e">
        <f t="shared" si="0"/>
        <v>#DIV/0!</v>
      </c>
      <c r="I30" s="20" t="e">
        <f t="shared" si="3"/>
        <v>#DIV/0!</v>
      </c>
    </row>
    <row r="31" spans="1:9" ht="20.25" customHeight="1" thickBot="1">
      <c r="A31" s="21" t="s">
        <v>42</v>
      </c>
      <c r="B31" s="22" t="s">
        <v>43</v>
      </c>
      <c r="C31" s="35">
        <v>4655.3</v>
      </c>
      <c r="D31" s="70">
        <v>1013.1</v>
      </c>
      <c r="E31" s="75">
        <f t="shared" si="1"/>
        <v>3642.2000000000003</v>
      </c>
      <c r="F31" s="83">
        <v>490.4</v>
      </c>
      <c r="G31" s="23">
        <f>D31-F31</f>
        <v>522.70000000000005</v>
      </c>
      <c r="H31" s="61">
        <f t="shared" si="0"/>
        <v>206.58646003262646</v>
      </c>
      <c r="I31" s="20">
        <f t="shared" si="3"/>
        <v>21.762292440873843</v>
      </c>
    </row>
    <row r="32" spans="1:9" ht="18.75" thickBot="1">
      <c r="A32" s="24" t="s">
        <v>38</v>
      </c>
      <c r="B32" s="25"/>
      <c r="C32" s="102">
        <f>C34+C42+C44+C46+C47+C48+C49+C50+C33</f>
        <v>12444.5</v>
      </c>
      <c r="D32" s="102">
        <f>D34+D42+D44+D46+D47+D48+D49+D50+D33</f>
        <v>2507.7000000000003</v>
      </c>
      <c r="E32" s="103">
        <f t="shared" si="1"/>
        <v>9936.7999999999993</v>
      </c>
      <c r="F32" s="104">
        <f>F33+F34+F42+F44+F46+F47+F49+F48+F50</f>
        <v>3410.6000000000004</v>
      </c>
      <c r="G32" s="23">
        <f>D32-F32</f>
        <v>-902.90000000000009</v>
      </c>
      <c r="H32" s="61">
        <f t="shared" si="0"/>
        <v>73.526652201958598</v>
      </c>
      <c r="I32" s="27">
        <f t="shared" si="3"/>
        <v>20.151070754148421</v>
      </c>
    </row>
    <row r="33" spans="1:9" ht="16.5" thickBot="1">
      <c r="A33" s="29" t="s">
        <v>68</v>
      </c>
      <c r="B33" s="100"/>
      <c r="C33" s="108">
        <v>1</v>
      </c>
      <c r="D33" s="108">
        <v>5</v>
      </c>
      <c r="E33" s="109"/>
      <c r="F33" s="110">
        <v>0</v>
      </c>
      <c r="G33" s="26">
        <f t="shared" si="2"/>
        <v>5</v>
      </c>
      <c r="H33" s="61" t="e">
        <f t="shared" si="0"/>
        <v>#DIV/0!</v>
      </c>
      <c r="I33" s="101"/>
    </row>
    <row r="34" spans="1:9" ht="34.5" thickBot="1">
      <c r="A34" s="29" t="s">
        <v>1</v>
      </c>
      <c r="B34" s="30" t="s">
        <v>2</v>
      </c>
      <c r="C34" s="105">
        <f>C35+C36+C38+C40+C41+C37+C39</f>
        <v>9311</v>
      </c>
      <c r="D34" s="105">
        <f>D35+D36+D38+D40+D41+D37+D39</f>
        <v>1730.6000000000001</v>
      </c>
      <c r="E34" s="106">
        <f t="shared" si="1"/>
        <v>7580.4</v>
      </c>
      <c r="F34" s="107">
        <f>F35+F36+F37+F39+F40+F41</f>
        <v>1572.8</v>
      </c>
      <c r="G34" s="44">
        <f t="shared" si="2"/>
        <v>157.80000000000018</v>
      </c>
      <c r="H34" s="61">
        <f t="shared" si="0"/>
        <v>110.03306205493388</v>
      </c>
      <c r="I34" s="13">
        <f t="shared" si="3"/>
        <v>18.586617978734832</v>
      </c>
    </row>
    <row r="35" spans="1:9" ht="23.25" thickBot="1">
      <c r="A35" s="6" t="s">
        <v>27</v>
      </c>
      <c r="B35" s="7" t="s">
        <v>26</v>
      </c>
      <c r="C35" s="37"/>
      <c r="D35" s="77"/>
      <c r="E35" s="75">
        <f t="shared" si="1"/>
        <v>0</v>
      </c>
      <c r="F35" s="84">
        <v>0.3</v>
      </c>
      <c r="G35" s="12">
        <f t="shared" si="2"/>
        <v>-0.3</v>
      </c>
      <c r="H35" s="61">
        <f t="shared" si="0"/>
        <v>0</v>
      </c>
      <c r="I35" s="13" t="e">
        <f t="shared" si="3"/>
        <v>#DIV/0!</v>
      </c>
    </row>
    <row r="36" spans="1:9" ht="45.75" thickBot="1">
      <c r="A36" s="3" t="s">
        <v>3</v>
      </c>
      <c r="B36" s="4" t="s">
        <v>40</v>
      </c>
      <c r="C36" s="37">
        <v>8000</v>
      </c>
      <c r="D36" s="72">
        <v>1615.4</v>
      </c>
      <c r="E36" s="75">
        <f t="shared" si="1"/>
        <v>6384.6</v>
      </c>
      <c r="F36" s="84">
        <v>1418.4</v>
      </c>
      <c r="G36" s="12">
        <f t="shared" si="2"/>
        <v>197</v>
      </c>
      <c r="H36" s="61">
        <f t="shared" si="0"/>
        <v>113.88888888888889</v>
      </c>
      <c r="I36" s="13">
        <f t="shared" si="3"/>
        <v>20.192500000000003</v>
      </c>
    </row>
    <row r="37" spans="1:9" ht="21.75" customHeight="1" thickBot="1">
      <c r="A37" s="3" t="s">
        <v>52</v>
      </c>
      <c r="B37" s="4"/>
      <c r="C37" s="37">
        <v>464</v>
      </c>
      <c r="D37" s="72">
        <v>0</v>
      </c>
      <c r="E37" s="75">
        <f t="shared" si="1"/>
        <v>464</v>
      </c>
      <c r="F37" s="84">
        <v>0</v>
      </c>
      <c r="G37" s="12"/>
      <c r="H37" s="61" t="e">
        <f t="shared" ref="H37:H50" si="4">D37/F37*100</f>
        <v>#DIV/0!</v>
      </c>
      <c r="I37" s="13"/>
    </row>
    <row r="38" spans="1:9" ht="1.5" hidden="1" customHeight="1">
      <c r="A38" s="3"/>
      <c r="B38" s="4" t="s">
        <v>34</v>
      </c>
      <c r="C38" s="37"/>
      <c r="D38" s="68"/>
      <c r="E38" s="75">
        <f t="shared" si="1"/>
        <v>0</v>
      </c>
      <c r="F38" s="84"/>
      <c r="G38" s="12">
        <f t="shared" si="2"/>
        <v>0</v>
      </c>
      <c r="H38" s="61" t="e">
        <f t="shared" si="4"/>
        <v>#DIV/0!</v>
      </c>
      <c r="I38" s="13" t="e">
        <f t="shared" si="3"/>
        <v>#DIV/0!</v>
      </c>
    </row>
    <row r="39" spans="1:9" ht="15" customHeight="1" thickBot="1">
      <c r="A39" s="3" t="s">
        <v>69</v>
      </c>
      <c r="B39" s="4" t="s">
        <v>70</v>
      </c>
      <c r="C39" s="37">
        <v>50</v>
      </c>
      <c r="D39" s="68">
        <v>27.3</v>
      </c>
      <c r="E39" s="75"/>
      <c r="F39" s="84">
        <v>0</v>
      </c>
      <c r="G39" s="12"/>
      <c r="H39" s="61"/>
      <c r="I39" s="13"/>
    </row>
    <row r="40" spans="1:9" ht="15.75" customHeight="1" thickBot="1">
      <c r="A40" s="3" t="s">
        <v>32</v>
      </c>
      <c r="B40" s="4" t="s">
        <v>33</v>
      </c>
      <c r="C40" s="37"/>
      <c r="D40" s="68"/>
      <c r="E40" s="75">
        <f t="shared" si="1"/>
        <v>0</v>
      </c>
      <c r="F40" s="84">
        <v>0</v>
      </c>
      <c r="G40" s="12">
        <f t="shared" si="2"/>
        <v>0</v>
      </c>
      <c r="H40" s="61" t="e">
        <f t="shared" si="4"/>
        <v>#DIV/0!</v>
      </c>
      <c r="I40" s="13" t="e">
        <f t="shared" si="3"/>
        <v>#DIV/0!</v>
      </c>
    </row>
    <row r="41" spans="1:9" ht="22.5" customHeight="1" thickBot="1">
      <c r="A41" s="3" t="s">
        <v>63</v>
      </c>
      <c r="B41" s="4" t="s">
        <v>44</v>
      </c>
      <c r="C41" s="37">
        <v>797</v>
      </c>
      <c r="D41" s="72">
        <v>87.9</v>
      </c>
      <c r="E41" s="75">
        <f t="shared" si="1"/>
        <v>709.1</v>
      </c>
      <c r="F41" s="84">
        <v>154.1</v>
      </c>
      <c r="G41" s="12">
        <f t="shared" si="2"/>
        <v>-66.199999999999989</v>
      </c>
      <c r="H41" s="61">
        <f t="shared" si="4"/>
        <v>57.040882543802731</v>
      </c>
      <c r="I41" s="13">
        <f t="shared" si="3"/>
        <v>11.028858218318696</v>
      </c>
    </row>
    <row r="42" spans="1:9" ht="13.5" thickBot="1">
      <c r="A42" s="29" t="s">
        <v>22</v>
      </c>
      <c r="B42" s="30" t="s">
        <v>23</v>
      </c>
      <c r="C42" s="35">
        <v>35.5</v>
      </c>
      <c r="D42" s="70">
        <v>22.5</v>
      </c>
      <c r="E42" s="75">
        <f t="shared" si="1"/>
        <v>13</v>
      </c>
      <c r="F42" s="85">
        <v>20.5</v>
      </c>
      <c r="G42" s="12">
        <f t="shared" si="2"/>
        <v>2</v>
      </c>
      <c r="H42" s="61">
        <f t="shared" si="4"/>
        <v>109.75609756097562</v>
      </c>
      <c r="I42" s="13">
        <f t="shared" si="3"/>
        <v>63.380281690140848</v>
      </c>
    </row>
    <row r="43" spans="1:9" ht="13.5" thickBot="1">
      <c r="A43" s="29"/>
      <c r="B43" s="22"/>
      <c r="C43" s="35"/>
      <c r="D43" s="65"/>
      <c r="E43" s="75">
        <f t="shared" si="1"/>
        <v>0</v>
      </c>
      <c r="F43" s="78"/>
      <c r="G43" s="12">
        <f t="shared" si="2"/>
        <v>0</v>
      </c>
      <c r="H43" s="61" t="e">
        <f t="shared" si="4"/>
        <v>#DIV/0!</v>
      </c>
      <c r="I43" s="13" t="e">
        <f t="shared" si="3"/>
        <v>#DIV/0!</v>
      </c>
    </row>
    <row r="44" spans="1:9" ht="13.5" thickBot="1">
      <c r="A44" s="31" t="s">
        <v>53</v>
      </c>
      <c r="B44" s="30" t="s">
        <v>37</v>
      </c>
      <c r="C44" s="35">
        <v>2724</v>
      </c>
      <c r="D44" s="70">
        <v>593.4</v>
      </c>
      <c r="E44" s="75">
        <f t="shared" si="1"/>
        <v>2130.6</v>
      </c>
      <c r="F44" s="86">
        <v>1708</v>
      </c>
      <c r="G44" s="12">
        <f t="shared" si="2"/>
        <v>-1114.5999999999999</v>
      </c>
      <c r="H44" s="61">
        <f t="shared" si="4"/>
        <v>34.742388758782198</v>
      </c>
      <c r="I44" s="13">
        <f t="shared" si="3"/>
        <v>21.784140969162998</v>
      </c>
    </row>
    <row r="45" spans="1:9" ht="13.5" thickBot="1">
      <c r="A45" s="92" t="s">
        <v>60</v>
      </c>
      <c r="B45" s="30"/>
      <c r="C45" s="91">
        <v>3901.2</v>
      </c>
      <c r="D45" s="78">
        <v>1178.7</v>
      </c>
      <c r="E45" s="75">
        <f t="shared" si="1"/>
        <v>2722.5</v>
      </c>
      <c r="F45" s="76"/>
      <c r="G45" s="12"/>
      <c r="H45" s="61"/>
      <c r="I45" s="13"/>
    </row>
    <row r="46" spans="1:9" ht="13.5" thickBot="1">
      <c r="A46" s="31" t="s">
        <v>54</v>
      </c>
      <c r="B46" s="30"/>
      <c r="C46" s="35"/>
      <c r="D46" s="70">
        <v>30.4</v>
      </c>
      <c r="E46" s="75">
        <f t="shared" si="1"/>
        <v>-30.4</v>
      </c>
      <c r="F46" s="87">
        <v>11</v>
      </c>
      <c r="G46" s="12">
        <f t="shared" si="2"/>
        <v>19.399999999999999</v>
      </c>
      <c r="H46" s="61">
        <f t="shared" si="4"/>
        <v>276.36363636363637</v>
      </c>
      <c r="I46" s="13" t="e">
        <f t="shared" si="3"/>
        <v>#DIV/0!</v>
      </c>
    </row>
    <row r="47" spans="1:9" ht="26.25" thickBot="1">
      <c r="A47" s="31" t="s">
        <v>51</v>
      </c>
      <c r="B47" s="30"/>
      <c r="C47" s="35">
        <v>350</v>
      </c>
      <c r="D47" s="70">
        <v>45.6</v>
      </c>
      <c r="E47" s="75">
        <f t="shared" si="1"/>
        <v>304.39999999999998</v>
      </c>
      <c r="F47" s="88">
        <v>36.299999999999997</v>
      </c>
      <c r="G47" s="12">
        <f t="shared" si="2"/>
        <v>9.3000000000000043</v>
      </c>
      <c r="H47" s="61">
        <f t="shared" si="4"/>
        <v>125.6198347107438</v>
      </c>
      <c r="I47" s="13">
        <f t="shared" si="3"/>
        <v>13.028571428571428</v>
      </c>
    </row>
    <row r="48" spans="1:9" ht="24.75" thickBot="1">
      <c r="A48" s="32" t="s">
        <v>24</v>
      </c>
      <c r="B48" s="30" t="s">
        <v>25</v>
      </c>
      <c r="C48" s="35">
        <v>0</v>
      </c>
      <c r="D48" s="70">
        <v>51.4</v>
      </c>
      <c r="E48" s="75">
        <f t="shared" si="1"/>
        <v>-51.4</v>
      </c>
      <c r="F48" s="90">
        <v>11.5</v>
      </c>
      <c r="G48" s="12">
        <f t="shared" si="2"/>
        <v>39.9</v>
      </c>
      <c r="H48" s="61">
        <f t="shared" si="4"/>
        <v>446.95652173913044</v>
      </c>
      <c r="I48" s="13" t="e">
        <f t="shared" si="3"/>
        <v>#DIV/0!</v>
      </c>
    </row>
    <row r="49" spans="1:9" ht="13.5" thickBot="1">
      <c r="A49" s="29" t="s">
        <v>55</v>
      </c>
      <c r="B49" s="30" t="s">
        <v>0</v>
      </c>
      <c r="C49" s="35">
        <v>23</v>
      </c>
      <c r="D49" s="70">
        <v>63</v>
      </c>
      <c r="E49" s="75">
        <f t="shared" si="1"/>
        <v>-40</v>
      </c>
      <c r="F49" s="90">
        <v>50.5</v>
      </c>
      <c r="G49" s="12">
        <f t="shared" si="2"/>
        <v>12.5</v>
      </c>
      <c r="H49" s="61">
        <f t="shared" si="4"/>
        <v>124.75247524752476</v>
      </c>
      <c r="I49" s="13">
        <f t="shared" si="3"/>
        <v>273.91304347826087</v>
      </c>
    </row>
    <row r="50" spans="1:9" ht="13.5" thickBot="1">
      <c r="A50" s="29" t="s">
        <v>8</v>
      </c>
      <c r="B50" s="30" t="s">
        <v>9</v>
      </c>
      <c r="C50" s="35"/>
      <c r="D50" s="73">
        <v>-34.200000000000003</v>
      </c>
      <c r="E50" s="75">
        <f t="shared" si="1"/>
        <v>34.200000000000003</v>
      </c>
      <c r="F50" s="89">
        <v>0</v>
      </c>
      <c r="G50" s="12">
        <f t="shared" si="2"/>
        <v>-34.200000000000003</v>
      </c>
      <c r="H50" s="61" t="e">
        <f t="shared" si="4"/>
        <v>#DIV/0!</v>
      </c>
      <c r="I50" s="13" t="e">
        <f t="shared" si="3"/>
        <v>#DIV/0!</v>
      </c>
    </row>
    <row r="51" spans="1:9" ht="12.75">
      <c r="D51" s="45"/>
      <c r="E51" s="45"/>
      <c r="I51" s="93" t="e">
        <f t="shared" si="3"/>
        <v>#DIV/0!</v>
      </c>
    </row>
  </sheetData>
  <mergeCells count="3">
    <mergeCell ref="A3:B3"/>
    <mergeCell ref="C3:I3"/>
    <mergeCell ref="A1:H1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Admin</cp:lastModifiedBy>
  <cp:lastPrinted>2020-03-04T04:24:28Z</cp:lastPrinted>
  <dcterms:created xsi:type="dcterms:W3CDTF">2005-06-06T04:55:52Z</dcterms:created>
  <dcterms:modified xsi:type="dcterms:W3CDTF">2020-04-16T07:18:03Z</dcterms:modified>
</cp:coreProperties>
</file>