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20" sheetId="3" r:id="rId1"/>
  </sheets>
  <definedNames>
    <definedName name="_xlnm.Print_Area" localSheetId="0">'2020'!$A$1:$I$51</definedName>
  </definedNames>
  <calcPr calcId="124519"/>
</workbook>
</file>

<file path=xl/calcChain.xml><?xml version="1.0" encoding="utf-8"?>
<calcChain xmlns="http://schemas.openxmlformats.org/spreadsheetml/2006/main">
  <c r="F32" i="3"/>
  <c r="D34"/>
  <c r="D32" s="1"/>
  <c r="D15"/>
  <c r="H50"/>
  <c r="H33"/>
  <c r="G33"/>
  <c r="C34"/>
  <c r="E42"/>
  <c r="E43"/>
  <c r="E44"/>
  <c r="E46"/>
  <c r="E47"/>
  <c r="E48"/>
  <c r="E49"/>
  <c r="E50"/>
  <c r="E35"/>
  <c r="E36"/>
  <c r="E37"/>
  <c r="E38"/>
  <c r="E40"/>
  <c r="E41"/>
  <c r="E31" l="1"/>
  <c r="E16"/>
  <c r="E17"/>
  <c r="E18"/>
  <c r="H47"/>
  <c r="H49"/>
  <c r="H48"/>
  <c r="H46"/>
  <c r="H43"/>
  <c r="H44"/>
  <c r="H42"/>
  <c r="H37"/>
  <c r="H38"/>
  <c r="H40"/>
  <c r="H41"/>
  <c r="H35"/>
  <c r="H36"/>
  <c r="H25"/>
  <c r="H26"/>
  <c r="H27"/>
  <c r="H28"/>
  <c r="H29"/>
  <c r="H30"/>
  <c r="H31"/>
  <c r="H23"/>
  <c r="H24"/>
  <c r="H22"/>
  <c r="H21"/>
  <c r="H20"/>
  <c r="H18"/>
  <c r="H17"/>
  <c r="H16"/>
  <c r="H14"/>
  <c r="C19" l="1"/>
  <c r="E14"/>
  <c r="E20"/>
  <c r="E21"/>
  <c r="E22"/>
  <c r="E23"/>
  <c r="E24"/>
  <c r="E25"/>
  <c r="E26"/>
  <c r="E27"/>
  <c r="E28"/>
  <c r="E29"/>
  <c r="E30"/>
  <c r="D19"/>
  <c r="F19"/>
  <c r="G32"/>
  <c r="C32"/>
  <c r="G47"/>
  <c r="I47"/>
  <c r="F15"/>
  <c r="I31"/>
  <c r="I46"/>
  <c r="G31"/>
  <c r="G46"/>
  <c r="G38"/>
  <c r="I38"/>
  <c r="G14"/>
  <c r="G17"/>
  <c r="G18"/>
  <c r="G20"/>
  <c r="G21"/>
  <c r="G22"/>
  <c r="G23"/>
  <c r="G25"/>
  <c r="G26"/>
  <c r="G27"/>
  <c r="G28"/>
  <c r="G29"/>
  <c r="G30"/>
  <c r="G35"/>
  <c r="G36"/>
  <c r="G40"/>
  <c r="G41"/>
  <c r="G43"/>
  <c r="G44"/>
  <c r="G49"/>
  <c r="G50"/>
  <c r="G48"/>
  <c r="I14"/>
  <c r="I17"/>
  <c r="I18"/>
  <c r="I20"/>
  <c r="I21"/>
  <c r="I22"/>
  <c r="I23"/>
  <c r="I25"/>
  <c r="I26"/>
  <c r="I27"/>
  <c r="I28"/>
  <c r="I29"/>
  <c r="I30"/>
  <c r="I35"/>
  <c r="I36"/>
  <c r="I40"/>
  <c r="I41"/>
  <c r="I43"/>
  <c r="I44"/>
  <c r="I49"/>
  <c r="I50"/>
  <c r="G24"/>
  <c r="I42"/>
  <c r="C15"/>
  <c r="G42"/>
  <c r="I48"/>
  <c r="G16"/>
  <c r="I24"/>
  <c r="I16"/>
  <c r="C13" l="1"/>
  <c r="C11" s="1"/>
  <c r="E19"/>
  <c r="H32"/>
  <c r="E34"/>
  <c r="H19"/>
  <c r="H15"/>
  <c r="H34"/>
  <c r="F13"/>
  <c r="E15"/>
  <c r="I19"/>
  <c r="I15"/>
  <c r="G15"/>
  <c r="D13"/>
  <c r="D11" s="1"/>
  <c r="E11" s="1"/>
  <c r="G19"/>
  <c r="I34"/>
  <c r="G34"/>
  <c r="F11" l="1"/>
  <c r="H11" s="1"/>
  <c r="F10"/>
  <c r="C12"/>
  <c r="C10" s="1"/>
  <c r="I51"/>
  <c r="D12"/>
  <c r="D10" s="1"/>
  <c r="E32"/>
  <c r="H13"/>
  <c r="E13"/>
  <c r="I13"/>
  <c r="G13"/>
  <c r="F12"/>
  <c r="I32"/>
  <c r="E12" l="1"/>
  <c r="E10"/>
  <c r="H12"/>
  <c r="I12"/>
  <c r="G12"/>
  <c r="H10" l="1"/>
  <c r="I10"/>
  <c r="G10"/>
</calcChain>
</file>

<file path=xl/sharedStrings.xml><?xml version="1.0" encoding="utf-8"?>
<sst xmlns="http://schemas.openxmlformats.org/spreadsheetml/2006/main" count="78" uniqueCount="75">
  <si>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</si>
  <si>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</si>
  <si>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</si>
  <si>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</si>
  <si>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</si>
  <si>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</si>
  <si>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</si>
  <si>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</si>
  <si>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</si>
  <si>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</si>
  <si>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</si>
  <si>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</si>
  <si>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</si>
  <si>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</si>
  <si>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</si>
  <si>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</si>
  <si>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</si>
  <si>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</si>
  <si>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</si>
  <si>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</si>
  <si>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</si>
  <si>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</si>
  <si>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</si>
  <si>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</si>
  <si>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</si>
  <si>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</si>
  <si>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</si>
  <si>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</si>
  <si>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</si>
  <si>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</si>
  <si>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</si>
  <si>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</si>
  <si>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</si>
  <si>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</si>
  <si>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</si>
  <si>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</si>
  <si>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</si>
  <si>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</si>
  <si>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</si>
  <si>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</si>
  <si>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>00011105013100000120</t>
  </si>
  <si>
    <t>тыс.руб.</t>
  </si>
  <si>
    <t>АКЦИЗЫ</t>
  </si>
  <si>
    <t>00010300000000000000</t>
  </si>
  <si>
    <t>00011109045000000120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</si>
  <si>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</si>
  <si>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</si>
  <si>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</si>
  <si>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</si>
  <si>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</si>
  <si>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</si>
  <si>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</si>
  <si>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</si>
  <si>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</si>
  <si>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</si>
  <si>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</si>
  <si>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</si>
  <si>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</si>
  <si>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>факт.           отклонение от 2018</t>
  </si>
  <si>
    <t>исполнение 2019,      %</t>
  </si>
  <si>
    <t>Проч. Безвозм. + от пожертвований  (074 207…)</t>
  </si>
  <si>
    <r>
      <t xml:space="preserve">Собственные доходы </t>
    </r>
    <r>
      <rPr>
        <b/>
        <sz val="8"/>
        <rFont val="Arial Cyr"/>
        <charset val="204"/>
      </rPr>
      <t>(без акцизов, платных и безвозмездных )</t>
    </r>
  </si>
  <si>
    <t xml:space="preserve">СОБСТВЕННЫЕ ДОХОДЫ </t>
  </si>
  <si>
    <t>Прочие доходы от использования имущества и прав, наход. в го. и муниц. Соб.</t>
  </si>
  <si>
    <t xml:space="preserve">Налог на доходы физических лиц               </t>
  </si>
  <si>
    <t>план 2020</t>
  </si>
  <si>
    <r>
      <t xml:space="preserve">ГОСУДАРСТВЕННАЯ ПОШЛИНА, </t>
    </r>
    <r>
      <rPr>
        <b/>
        <sz val="12"/>
        <rFont val="Arial Cyr"/>
        <charset val="204"/>
      </rPr>
      <t>182</t>
    </r>
  </si>
  <si>
    <r>
      <t>ГОСУДАРСТВЕННАЯ ПОШЛИНА ,</t>
    </r>
    <r>
      <rPr>
        <b/>
        <sz val="12"/>
        <rFont val="Arial Cyr"/>
        <charset val="204"/>
      </rPr>
      <t>303</t>
    </r>
  </si>
  <si>
    <t>Доходыот сдачи в аренду имущества</t>
  </si>
  <si>
    <t>Собственные доходы (налоговые +дох от имущ.,+эколог+продажа+штрафы)</t>
  </si>
  <si>
    <t>00011302065100000130</t>
  </si>
  <si>
    <t>00011302095100000130</t>
  </si>
  <si>
    <t>факт  на 1.07.20</t>
  </si>
  <si>
    <t>факт на 01.07.19</t>
  </si>
  <si>
    <t>Анализ поступления собственных доходов консолидированного бюджета Панкрушихинского района по состоянию на 01.07.20 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</si>
</sst>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7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2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2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49" fontId="1" fillId="0" borderId="22" xfId="0" applyNumberFormat="1" applyFont="1" applyBorder="1" applyAlignment="1">
      <alignment horizontal="center" wrapText="1"/>
    </xf>
    <xf numFmtId="0" fontId="8" fillId="7" borderId="27" xfId="0" applyFont="1" applyFill="1" applyBorder="1" applyAlignment="1">
      <alignment horizontal="center"/>
    </xf>
    <xf numFmtId="0" fontId="8" fillId="8" borderId="28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164" fontId="5" fillId="5" borderId="7" xfId="0" applyNumberFormat="1" applyFont="1" applyFill="1" applyBorder="1" applyAlignment="1">
      <alignment horizontal="center"/>
    </xf>
    <xf numFmtId="49" fontId="5" fillId="10" borderId="15" xfId="0" applyNumberFormat="1" applyFont="1" applyFill="1" applyBorder="1" applyAlignment="1">
      <alignment horizontal="center" vertical="top" wrapText="1"/>
    </xf>
    <xf numFmtId="49" fontId="5" fillId="10" borderId="14" xfId="0" applyNumberFormat="1" applyFont="1" applyFill="1" applyBorder="1" applyAlignment="1">
      <alignment horizontal="center" wrapText="1"/>
    </xf>
    <xf numFmtId="165" fontId="5" fillId="10" borderId="32" xfId="0" applyNumberFormat="1" applyFont="1" applyFill="1" applyBorder="1" applyAlignment="1">
      <alignment horizontal="center" vertical="top"/>
    </xf>
    <xf numFmtId="165" fontId="5" fillId="10" borderId="33" xfId="0" applyNumberFormat="1" applyFont="1" applyFill="1" applyBorder="1" applyAlignment="1">
      <alignment horizontal="center" vertical="top"/>
    </xf>
    <xf numFmtId="165" fontId="5" fillId="10" borderId="14" xfId="0" applyNumberFormat="1" applyFont="1" applyFill="1" applyBorder="1" applyAlignment="1">
      <alignment horizontal="center" vertical="top"/>
    </xf>
    <xf numFmtId="165" fontId="5" fillId="10" borderId="8" xfId="0" applyNumberFormat="1" applyFont="1" applyFill="1" applyBorder="1" applyAlignment="1">
      <alignment horizontal="center" vertical="top"/>
    </xf>
    <xf numFmtId="164" fontId="5" fillId="10" borderId="14" xfId="0" applyNumberFormat="1" applyFont="1" applyFill="1" applyBorder="1" applyAlignment="1">
      <alignment horizontal="center" vertical="top"/>
    </xf>
    <xf numFmtId="164" fontId="5" fillId="10" borderId="9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2" borderId="33" xfId="0" applyNumberFormat="1" applyFont="1" applyFill="1" applyBorder="1" applyAlignment="1">
      <alignment horizontal="center" vertical="top"/>
    </xf>
    <xf numFmtId="165" fontId="14" fillId="2" borderId="24" xfId="0" applyNumberFormat="1" applyFont="1" applyFill="1" applyBorder="1"/>
    <xf numFmtId="0" fontId="11" fillId="17" borderId="14" xfId="0" applyFont="1" applyFill="1" applyBorder="1" applyAlignment="1">
      <alignment vertical="justify"/>
    </xf>
    <xf numFmtId="0" fontId="11" fillId="16" borderId="15" xfId="0" applyFont="1" applyFill="1" applyBorder="1" applyAlignment="1">
      <alignment horizontal="center" vertical="justify"/>
    </xf>
    <xf numFmtId="165" fontId="14" fillId="0" borderId="24" xfId="0" applyNumberFormat="1" applyFont="1" applyBorder="1"/>
    <xf numFmtId="165" fontId="14" fillId="0" borderId="26" xfId="0" applyNumberFormat="1" applyFont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5" fillId="10" borderId="33" xfId="0" applyNumberFormat="1" applyFont="1" applyFill="1" applyBorder="1" applyAlignment="1">
      <alignment horizontal="center"/>
    </xf>
    <xf numFmtId="165" fontId="5" fillId="15" borderId="33" xfId="0" applyNumberFormat="1" applyFont="1" applyFill="1" applyBorder="1" applyAlignment="1">
      <alignment horizontal="center"/>
    </xf>
    <xf numFmtId="165" fontId="9" fillId="0" borderId="24" xfId="0" applyNumberFormat="1" applyFont="1" applyBorder="1"/>
    <xf numFmtId="165" fontId="14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0" borderId="24" xfId="0" applyNumberFormat="1" applyFont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24" xfId="0" applyNumberFormat="1" applyFont="1" applyFill="1" applyBorder="1"/>
    <xf numFmtId="165" fontId="9" fillId="2" borderId="1" xfId="0" applyNumberFormat="1" applyFont="1" applyFill="1" applyBorder="1"/>
    <xf numFmtId="165" fontId="9" fillId="2" borderId="24" xfId="0" applyNumberFormat="1" applyFont="1" applyFill="1" applyBorder="1"/>
    <xf numFmtId="165" fontId="14" fillId="2" borderId="16" xfId="0" applyNumberFormat="1" applyFont="1" applyFill="1" applyBorder="1"/>
    <xf numFmtId="0" fontId="15" fillId="2" borderId="2" xfId="0" applyFont="1" applyFill="1" applyBorder="1" applyAlignment="1">
      <alignment wrapText="1"/>
    </xf>
    <xf numFmtId="164" fontId="5" fillId="3" borderId="31" xfId="0" applyNumberFormat="1" applyFont="1" applyFill="1" applyBorder="1" applyAlignment="1">
      <alignment horizontal="center"/>
    </xf>
    <xf numFmtId="49" fontId="5" fillId="10" borderId="0" xfId="0" applyNumberFormat="1" applyFont="1" applyFill="1" applyBorder="1" applyAlignment="1">
      <alignment horizontal="center" vertical="top" wrapText="1"/>
    </xf>
    <xf numFmtId="49" fontId="5" fillId="10" borderId="0" xfId="0" applyNumberFormat="1" applyFont="1" applyFill="1" applyBorder="1" applyAlignment="1">
      <alignment horizontal="center" wrapText="1"/>
    </xf>
    <xf numFmtId="165" fontId="5" fillId="10" borderId="27" xfId="0" applyNumberFormat="1" applyFont="1" applyFill="1" applyBorder="1" applyAlignment="1">
      <alignment horizontal="center" vertical="top"/>
    </xf>
    <xf numFmtId="165" fontId="5" fillId="10" borderId="0" xfId="0" applyNumberFormat="1" applyFont="1" applyFill="1" applyBorder="1" applyAlignment="1">
      <alignment horizontal="center" vertical="top"/>
    </xf>
    <xf numFmtId="165" fontId="5" fillId="10" borderId="30" xfId="0" applyNumberFormat="1" applyFont="1" applyFill="1" applyBorder="1" applyAlignment="1">
      <alignment horizontal="center" vertical="top"/>
    </xf>
    <xf numFmtId="164" fontId="5" fillId="10" borderId="31" xfId="0" applyNumberFormat="1" applyFont="1" applyFill="1" applyBorder="1" applyAlignment="1">
      <alignment horizontal="center" vertical="top"/>
    </xf>
    <xf numFmtId="49" fontId="0" fillId="15" borderId="13" xfId="0" applyNumberFormat="1" applyFill="1" applyBorder="1"/>
    <xf numFmtId="164" fontId="5" fillId="15" borderId="7" xfId="0" applyNumberFormat="1" applyFont="1" applyFill="1" applyBorder="1" applyAlignment="1">
      <alignment horizontal="center"/>
    </xf>
    <xf numFmtId="165" fontId="9" fillId="4" borderId="27" xfId="0" applyNumberFormat="1" applyFont="1" applyFill="1" applyBorder="1"/>
    <xf numFmtId="165" fontId="5" fillId="14" borderId="34" xfId="0" applyNumberFormat="1" applyFont="1" applyFill="1" applyBorder="1" applyAlignment="1">
      <alignment horizontal="center" vertical="top"/>
    </xf>
    <xf numFmtId="165" fontId="5" fillId="14" borderId="34" xfId="0" applyNumberFormat="1" applyFont="1" applyFill="1" applyBorder="1" applyAlignment="1">
      <alignment horizontal="right" vertical="top"/>
    </xf>
    <xf numFmtId="165" fontId="9" fillId="2" borderId="18" xfId="0" applyNumberFormat="1" applyFont="1" applyFill="1" applyBorder="1"/>
    <xf numFmtId="165" fontId="5" fillId="15" borderId="35" xfId="0" applyNumberFormat="1" applyFont="1" applyFill="1" applyBorder="1" applyAlignment="1">
      <alignment horizontal="center"/>
    </xf>
    <xf numFmtId="165" fontId="9" fillId="2" borderId="21" xfId="0" applyNumberFormat="1" applyFont="1" applyFill="1" applyBorder="1"/>
    <xf numFmtId="165" fontId="9" fillId="15" borderId="2" xfId="0" applyNumberFormat="1" applyFont="1" applyFill="1" applyBorder="1"/>
    <xf numFmtId="165" fontId="5" fillId="15" borderId="2" xfId="0" applyNumberFormat="1" applyFont="1" applyFill="1" applyBorder="1" applyAlignment="1">
      <alignment horizontal="center" vertical="top"/>
    </xf>
    <xf numFmtId="165" fontId="5" fillId="15" borderId="2" xfId="0" applyNumberFormat="1" applyFont="1" applyFill="1" applyBorder="1" applyAlignment="1">
      <alignment horizontal="right" vertical="top"/>
    </xf>
    <xf numFmtId="0" fontId="1" fillId="4" borderId="13" xfId="0" applyFont="1" applyFill="1" applyBorder="1" applyAlignment="1">
      <alignment wrapText="1"/>
    </xf>
    <xf numFmtId="49" fontId="1" fillId="4" borderId="13" xfId="0" applyNumberFormat="1" applyFont="1" applyFill="1" applyBorder="1"/>
    <xf numFmtId="165" fontId="9" fillId="4" borderId="25" xfId="0" applyNumberFormat="1" applyFont="1" applyFill="1" applyBorder="1"/>
    <xf numFmtId="165" fontId="5" fillId="14" borderId="35" xfId="0" applyNumberFormat="1" applyFont="1" applyFill="1" applyBorder="1" applyAlignment="1">
      <alignment horizontal="center" vertical="top"/>
    </xf>
    <xf numFmtId="165" fontId="9" fillId="4" borderId="21" xfId="0" applyNumberFormat="1" applyFont="1" applyFill="1" applyBorder="1"/>
    <xf numFmtId="0" fontId="1" fillId="5" borderId="2" xfId="0" applyFont="1" applyFill="1" applyBorder="1" applyAlignment="1">
      <alignment vertical="top" wrapText="1"/>
    </xf>
    <xf numFmtId="49" fontId="1" fillId="5" borderId="2" xfId="0" applyNumberFormat="1" applyFont="1" applyFill="1" applyBorder="1" applyAlignment="1">
      <alignment vertical="top"/>
    </xf>
    <xf numFmtId="165" fontId="9" fillId="5" borderId="2" xfId="0" applyNumberFormat="1" applyFont="1" applyFill="1" applyBorder="1" applyAlignment="1">
      <alignment vertical="top"/>
    </xf>
    <xf numFmtId="165" fontId="5" fillId="13" borderId="2" xfId="0" applyNumberFormat="1" applyFont="1" applyFill="1" applyBorder="1" applyAlignment="1">
      <alignment horizontal="center" vertical="top"/>
    </xf>
    <xf numFmtId="164" fontId="5" fillId="5" borderId="2" xfId="0" applyNumberFormat="1" applyFont="1" applyFill="1" applyBorder="1"/>
    <xf numFmtId="0" fontId="15" fillId="2" borderId="13" xfId="0" applyFont="1" applyFill="1" applyBorder="1" applyAlignment="1">
      <alignment wrapText="1"/>
    </xf>
    <xf numFmtId="0" fontId="0" fillId="0" borderId="13" xfId="0" applyBorder="1"/>
    <xf numFmtId="165" fontId="14" fillId="2" borderId="13" xfId="0" applyNumberFormat="1" applyFont="1" applyFill="1" applyBorder="1"/>
    <xf numFmtId="165" fontId="14" fillId="12" borderId="13" xfId="0" applyNumberFormat="1" applyFont="1" applyFill="1" applyBorder="1"/>
    <xf numFmtId="165" fontId="9" fillId="12" borderId="13" xfId="0" applyNumberFormat="1" applyFont="1" applyFill="1" applyBorder="1"/>
    <xf numFmtId="164" fontId="5" fillId="10" borderId="36" xfId="0" applyNumberFormat="1" applyFont="1" applyFill="1" applyBorder="1" applyAlignment="1">
      <alignment horizontal="center" vertical="top"/>
    </xf>
    <xf numFmtId="0" fontId="1" fillId="2" borderId="37" xfId="0" applyFont="1" applyFill="1" applyBorder="1" applyAlignment="1">
      <alignment wrapText="1"/>
    </xf>
    <xf numFmtId="49" fontId="1" fillId="2" borderId="37" xfId="0" applyNumberFormat="1" applyFont="1" applyFill="1" applyBorder="1"/>
    <xf numFmtId="165" fontId="9" fillId="2" borderId="38" xfId="0" applyNumberFormat="1" applyFont="1" applyFill="1" applyBorder="1"/>
    <xf numFmtId="164" fontId="5" fillId="3" borderId="39" xfId="0" applyNumberFormat="1" applyFont="1" applyFill="1" applyBorder="1"/>
    <xf numFmtId="0" fontId="7" fillId="0" borderId="0" xfId="0" applyFont="1" applyAlignment="1">
      <alignment wrapText="1"/>
    </xf>
    <xf numFmtId="0" fontId="6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0" fillId="0" borderId="0" xfId="0" applyAlignment="1">
      <alignment vertical="justify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view="pageBreakPreview" topLeftCell="A25" zoomScale="80" zoomScaleSheetLayoutView="80" workbookViewId="0">
      <pane xSplit="1" topLeftCell="B1" activePane="topRight" state="frozen"/>
      <selection pane="topRight" activeCell="D52" sqref="D52"/>
    </sheetView>
  </sheetViews>
  <sheetFormatPr defaultRowHeight="11.25"/>
  <cols>
    <col min="1" max="1" width="58.5" style="1" customWidth="1"/>
    <col min="2" max="2" width="22.33203125" customWidth="1"/>
    <col min="3" max="6" width="14.5" customWidth="1"/>
    <col min="7" max="7" width="15.83203125" customWidth="1"/>
    <col min="8" max="8" width="14.5" customWidth="1"/>
    <col min="9" max="9" width="16.1640625" customWidth="1"/>
  </cols>
  <sheetData>
    <row r="1" spans="1:9" ht="37.5" customHeight="1">
      <c r="A1" s="132" t="s">
        <v>74</v>
      </c>
      <c r="B1" s="133"/>
      <c r="C1" s="134"/>
      <c r="D1" s="134"/>
      <c r="E1" s="134"/>
      <c r="F1" s="134"/>
      <c r="G1" s="134"/>
      <c r="H1" s="134"/>
    </row>
    <row r="2" spans="1:9" ht="15" hidden="1" customHeight="1">
      <c r="A2" s="10"/>
      <c r="B2" s="10"/>
      <c r="C2" s="10"/>
      <c r="D2" s="10"/>
      <c r="E2" s="10"/>
      <c r="F2" s="10"/>
      <c r="I2" s="11" t="s">
        <v>41</v>
      </c>
    </row>
    <row r="3" spans="1:9" ht="8.25" customHeight="1" thickBot="1">
      <c r="A3" s="128"/>
      <c r="B3" s="129"/>
      <c r="C3" s="130"/>
      <c r="D3" s="131"/>
      <c r="E3" s="131"/>
      <c r="F3" s="131"/>
      <c r="G3" s="131"/>
      <c r="H3" s="131"/>
      <c r="I3" s="131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4" t="s">
        <v>65</v>
      </c>
      <c r="D8" s="66" t="s">
        <v>72</v>
      </c>
      <c r="E8" s="43" t="s">
        <v>56</v>
      </c>
      <c r="F8" s="65" t="s">
        <v>73</v>
      </c>
      <c r="G8" s="14" t="s">
        <v>58</v>
      </c>
      <c r="H8" s="28" t="s">
        <v>57</v>
      </c>
      <c r="I8" s="15" t="s">
        <v>59</v>
      </c>
    </row>
    <row r="9" spans="1:9" s="2" customFormat="1" ht="13.5" thickBot="1">
      <c r="A9" s="45">
        <v>1</v>
      </c>
      <c r="B9" s="45">
        <v>2</v>
      </c>
      <c r="C9" s="46">
        <v>3</v>
      </c>
      <c r="D9" s="47">
        <v>4</v>
      </c>
      <c r="E9" s="48">
        <v>5</v>
      </c>
      <c r="F9" s="49">
        <v>6</v>
      </c>
      <c r="G9" s="50">
        <v>7</v>
      </c>
      <c r="H9" s="51">
        <v>8</v>
      </c>
      <c r="I9" s="52">
        <v>9</v>
      </c>
    </row>
    <row r="10" spans="1:9" s="2" customFormat="1" ht="25.5" customHeight="1" thickBot="1">
      <c r="A10" s="54" t="s">
        <v>61</v>
      </c>
      <c r="B10" s="55"/>
      <c r="C10" s="56">
        <f>C12-C31-C44-C45</f>
        <v>66227.5</v>
      </c>
      <c r="D10" s="56">
        <f>D12-D31-D44-D45</f>
        <v>27727.8</v>
      </c>
      <c r="E10" s="57">
        <f>C10-D10</f>
        <v>38499.699999999997</v>
      </c>
      <c r="F10" s="58">
        <f>F13+F34+F42+F44+F47+F48+F49+F50</f>
        <v>28255.9</v>
      </c>
      <c r="G10" s="59">
        <f>D10-F10</f>
        <v>-528.10000000000218</v>
      </c>
      <c r="H10" s="60">
        <f t="shared" ref="H10:H36" si="0">D10/F10*100</f>
        <v>98.131009806801401</v>
      </c>
      <c r="I10" s="61">
        <f>D10/C10*100</f>
        <v>41.867502170548491</v>
      </c>
    </row>
    <row r="11" spans="1:9" s="2" customFormat="1" ht="25.5" customHeight="1" thickBot="1">
      <c r="A11" s="91" t="s">
        <v>69</v>
      </c>
      <c r="B11" s="92"/>
      <c r="C11" s="93">
        <f>C13+C34+C42+C48+C49</f>
        <v>65876.5</v>
      </c>
      <c r="D11" s="93">
        <f>D13+D34+D42+D48+D49</f>
        <v>27559.200000000001</v>
      </c>
      <c r="E11" s="57">
        <f>C11-D11</f>
        <v>38317.300000000003</v>
      </c>
      <c r="F11" s="94">
        <f>F13+F34+F42+F48+F49</f>
        <v>26351.3</v>
      </c>
      <c r="G11" s="95"/>
      <c r="H11" s="60">
        <f>D11/F11*100</f>
        <v>104.58383457362635</v>
      </c>
      <c r="I11" s="96"/>
    </row>
    <row r="12" spans="1:9" ht="17.25" customHeight="1" thickBot="1">
      <c r="A12" s="113" t="s">
        <v>62</v>
      </c>
      <c r="B12" s="114" t="s">
        <v>6</v>
      </c>
      <c r="C12" s="115">
        <f>C13+C32+C31</f>
        <v>73606.8</v>
      </c>
      <c r="D12" s="115">
        <f>D13+D31+D32</f>
        <v>30357.199999999997</v>
      </c>
      <c r="E12" s="116">
        <f t="shared" ref="E12:E50" si="1">C12-D12</f>
        <v>43249.600000000006</v>
      </c>
      <c r="F12" s="115">
        <f>F13+F32+F31</f>
        <v>29214.5</v>
      </c>
      <c r="G12" s="117">
        <f>D12-F12</f>
        <v>1142.6999999999971</v>
      </c>
      <c r="H12" s="60">
        <f t="shared" si="0"/>
        <v>103.91141385271013</v>
      </c>
      <c r="I12" s="53">
        <f>D12/C12*100</f>
        <v>41.242385214409531</v>
      </c>
    </row>
    <row r="13" spans="1:9" ht="15" customHeight="1" thickBot="1">
      <c r="A13" s="108" t="s">
        <v>39</v>
      </c>
      <c r="B13" s="109" t="s">
        <v>6</v>
      </c>
      <c r="C13" s="39">
        <f>C14+C15+C19+C24</f>
        <v>55007</v>
      </c>
      <c r="D13" s="110">
        <f>D14+D15+D24+D19</f>
        <v>21969</v>
      </c>
      <c r="E13" s="111">
        <f t="shared" si="1"/>
        <v>33038</v>
      </c>
      <c r="F13" s="112">
        <f>F14+F15+F24+F19</f>
        <v>23395.8</v>
      </c>
      <c r="G13" s="26">
        <f t="shared" ref="G13:G50" si="2">D13-F13</f>
        <v>-1426.7999999999993</v>
      </c>
      <c r="H13" s="60">
        <f t="shared" si="0"/>
        <v>93.901469494524662</v>
      </c>
      <c r="I13" s="16">
        <f t="shared" ref="I13:I51" si="3">D13/C13*100</f>
        <v>39.938553275037727</v>
      </c>
    </row>
    <row r="14" spans="1:9" ht="15" customHeight="1" thickBot="1">
      <c r="A14" s="33" t="s">
        <v>64</v>
      </c>
      <c r="B14" s="22" t="s">
        <v>7</v>
      </c>
      <c r="C14" s="35">
        <v>35626</v>
      </c>
      <c r="D14" s="69">
        <v>15819.5</v>
      </c>
      <c r="E14" s="62">
        <f t="shared" si="1"/>
        <v>19806.5</v>
      </c>
      <c r="F14" s="76">
        <v>15140.4</v>
      </c>
      <c r="G14" s="44">
        <f t="shared" si="2"/>
        <v>679.10000000000036</v>
      </c>
      <c r="H14" s="60">
        <f t="shared" si="0"/>
        <v>104.48535045309239</v>
      </c>
      <c r="I14" s="13">
        <f t="shared" si="3"/>
        <v>44.404367596699039</v>
      </c>
    </row>
    <row r="15" spans="1:9" ht="13.5" thickBot="1">
      <c r="A15" s="29" t="s">
        <v>10</v>
      </c>
      <c r="B15" s="30" t="s">
        <v>11</v>
      </c>
      <c r="C15" s="35">
        <f>C16+C17+C18</f>
        <v>6228</v>
      </c>
      <c r="D15" s="35">
        <f>D16+D17+D18</f>
        <v>3569.5</v>
      </c>
      <c r="E15" s="62">
        <f t="shared" si="1"/>
        <v>2658.5</v>
      </c>
      <c r="F15" s="40">
        <f>F16+F17+F18</f>
        <v>5181.5</v>
      </c>
      <c r="G15" s="44">
        <f t="shared" si="2"/>
        <v>-1612</v>
      </c>
      <c r="H15" s="60">
        <f t="shared" si="0"/>
        <v>68.889317765125924</v>
      </c>
      <c r="I15" s="13">
        <f t="shared" si="3"/>
        <v>57.313744380218367</v>
      </c>
    </row>
    <row r="16" spans="1:9" s="8" customFormat="1" ht="22.5" customHeight="1" thickBot="1">
      <c r="A16" s="3" t="s">
        <v>45</v>
      </c>
      <c r="B16" s="4" t="s">
        <v>12</v>
      </c>
      <c r="C16" s="36">
        <v>1820</v>
      </c>
      <c r="D16" s="70">
        <v>871.1</v>
      </c>
      <c r="E16" s="72">
        <f t="shared" si="1"/>
        <v>948.9</v>
      </c>
      <c r="F16" s="77">
        <v>2265.4</v>
      </c>
      <c r="G16" s="12">
        <f t="shared" si="2"/>
        <v>-1394.3000000000002</v>
      </c>
      <c r="H16" s="60">
        <f t="shared" si="0"/>
        <v>38.452370442305991</v>
      </c>
      <c r="I16" s="13">
        <f t="shared" si="3"/>
        <v>47.862637362637358</v>
      </c>
    </row>
    <row r="17" spans="1:9" s="8" customFormat="1" ht="23.25" thickBot="1">
      <c r="A17" s="3" t="s">
        <v>46</v>
      </c>
      <c r="B17" s="4" t="s">
        <v>35</v>
      </c>
      <c r="C17" s="36">
        <v>3283</v>
      </c>
      <c r="D17" s="70">
        <v>1544.4</v>
      </c>
      <c r="E17" s="72">
        <f>C17-D17</f>
        <v>1738.6</v>
      </c>
      <c r="F17" s="77">
        <v>1629.4</v>
      </c>
      <c r="G17" s="12">
        <f t="shared" si="2"/>
        <v>-85</v>
      </c>
      <c r="H17" s="60">
        <f t="shared" si="0"/>
        <v>94.783355836504228</v>
      </c>
      <c r="I17" s="13">
        <f t="shared" si="3"/>
        <v>47.042339323789214</v>
      </c>
    </row>
    <row r="18" spans="1:9" s="8" customFormat="1" ht="13.5" thickBot="1">
      <c r="A18" s="6" t="s">
        <v>13</v>
      </c>
      <c r="B18" s="4" t="s">
        <v>14</v>
      </c>
      <c r="C18" s="36">
        <v>1125</v>
      </c>
      <c r="D18" s="70">
        <v>1154</v>
      </c>
      <c r="E18" s="57">
        <f t="shared" si="1"/>
        <v>-29</v>
      </c>
      <c r="F18" s="77">
        <v>1286.7</v>
      </c>
      <c r="G18" s="12">
        <f t="shared" si="2"/>
        <v>-132.70000000000005</v>
      </c>
      <c r="H18" s="60">
        <f t="shared" si="0"/>
        <v>89.686795678868421</v>
      </c>
      <c r="I18" s="13">
        <f t="shared" si="3"/>
        <v>102.57777777777777</v>
      </c>
    </row>
    <row r="19" spans="1:9" ht="16.5" customHeight="1" thickBot="1">
      <c r="A19" s="29" t="s">
        <v>15</v>
      </c>
      <c r="B19" s="30" t="s">
        <v>16</v>
      </c>
      <c r="C19" s="35">
        <f>C20+C21+C22+C23</f>
        <v>12532</v>
      </c>
      <c r="D19" s="69">
        <f>D20+D21+D22</f>
        <v>2147.3000000000002</v>
      </c>
      <c r="E19" s="62">
        <f t="shared" si="1"/>
        <v>10384.700000000001</v>
      </c>
      <c r="F19" s="40">
        <f>F20+F21+F22</f>
        <v>2662.6</v>
      </c>
      <c r="G19" s="12">
        <f t="shared" si="2"/>
        <v>-515.29999999999973</v>
      </c>
      <c r="H19" s="60">
        <f t="shared" si="0"/>
        <v>80.646736272816057</v>
      </c>
      <c r="I19" s="13">
        <f t="shared" si="3"/>
        <v>17.134535588892437</v>
      </c>
    </row>
    <row r="20" spans="1:9" ht="13.5" thickBot="1">
      <c r="A20" s="3" t="s">
        <v>17</v>
      </c>
      <c r="B20" s="4" t="s">
        <v>18</v>
      </c>
      <c r="C20" s="37">
        <v>1714</v>
      </c>
      <c r="D20" s="71">
        <v>261.89999999999998</v>
      </c>
      <c r="E20" s="63">
        <f t="shared" si="1"/>
        <v>1452.1</v>
      </c>
      <c r="F20" s="78">
        <v>126.9</v>
      </c>
      <c r="G20" s="12">
        <f t="shared" si="2"/>
        <v>134.99999999999997</v>
      </c>
      <c r="H20" s="60">
        <f t="shared" si="0"/>
        <v>206.38297872340422</v>
      </c>
      <c r="I20" s="13">
        <f t="shared" si="3"/>
        <v>15.280046674445741</v>
      </c>
    </row>
    <row r="21" spans="1:9" ht="13.5" thickBot="1">
      <c r="A21" s="3" t="s">
        <v>49</v>
      </c>
      <c r="B21" s="4" t="s">
        <v>48</v>
      </c>
      <c r="C21" s="37">
        <v>2589</v>
      </c>
      <c r="D21" s="71">
        <v>1107.5</v>
      </c>
      <c r="E21" s="63">
        <f t="shared" si="1"/>
        <v>1481.5</v>
      </c>
      <c r="F21" s="78">
        <v>1460.1</v>
      </c>
      <c r="G21" s="12">
        <f t="shared" si="2"/>
        <v>-352.59999999999991</v>
      </c>
      <c r="H21" s="60">
        <f t="shared" si="0"/>
        <v>75.850969111704686</v>
      </c>
      <c r="I21" s="13">
        <f t="shared" si="3"/>
        <v>42.777134028582466</v>
      </c>
    </row>
    <row r="22" spans="1:9" ht="13.5" thickBot="1">
      <c r="A22" s="3" t="s">
        <v>50</v>
      </c>
      <c r="B22" s="4" t="s">
        <v>47</v>
      </c>
      <c r="C22" s="37">
        <v>8229</v>
      </c>
      <c r="D22" s="71">
        <v>777.9</v>
      </c>
      <c r="E22" s="63">
        <f t="shared" si="1"/>
        <v>7451.1</v>
      </c>
      <c r="F22" s="78">
        <v>1075.5999999999999</v>
      </c>
      <c r="G22" s="12">
        <f t="shared" si="2"/>
        <v>-297.69999999999993</v>
      </c>
      <c r="H22" s="60">
        <f t="shared" si="0"/>
        <v>72.322424693194492</v>
      </c>
      <c r="I22" s="13">
        <f t="shared" si="3"/>
        <v>9.4531534815895011</v>
      </c>
    </row>
    <row r="23" spans="1:9" ht="0.75" customHeight="1" thickBot="1">
      <c r="A23" s="3"/>
      <c r="C23" s="37"/>
      <c r="D23" s="67"/>
      <c r="E23" s="57">
        <f t="shared" si="1"/>
        <v>0</v>
      </c>
      <c r="F23" s="41">
        <v>201.9</v>
      </c>
      <c r="G23" s="12">
        <f t="shared" si="2"/>
        <v>-201.9</v>
      </c>
      <c r="H23" s="60">
        <f t="shared" si="0"/>
        <v>0</v>
      </c>
      <c r="I23" s="13" t="e">
        <f t="shared" si="3"/>
        <v>#DIV/0!</v>
      </c>
    </row>
    <row r="24" spans="1:9" ht="22.5" customHeight="1" thickBot="1">
      <c r="A24" s="29" t="s">
        <v>66</v>
      </c>
      <c r="B24" s="30" t="s">
        <v>19</v>
      </c>
      <c r="C24" s="35">
        <v>621</v>
      </c>
      <c r="D24" s="69">
        <v>432.7</v>
      </c>
      <c r="E24" s="73">
        <f t="shared" si="1"/>
        <v>188.3</v>
      </c>
      <c r="F24" s="79">
        <v>411.3</v>
      </c>
      <c r="G24" s="12">
        <f t="shared" si="2"/>
        <v>21.399999999999977</v>
      </c>
      <c r="H24" s="60">
        <f t="shared" si="0"/>
        <v>105.20301483102359</v>
      </c>
      <c r="I24" s="13">
        <f t="shared" si="3"/>
        <v>69.677938808373582</v>
      </c>
    </row>
    <row r="25" spans="1:9" ht="24.75" customHeight="1" thickBot="1">
      <c r="A25" s="29" t="s">
        <v>20</v>
      </c>
      <c r="B25" s="30" t="s">
        <v>21</v>
      </c>
      <c r="C25" s="35"/>
      <c r="D25" s="64"/>
      <c r="E25" s="62">
        <f t="shared" si="1"/>
        <v>0</v>
      </c>
      <c r="F25" s="40"/>
      <c r="G25" s="12">
        <f t="shared" si="2"/>
        <v>0</v>
      </c>
      <c r="H25" s="60" t="e">
        <f t="shared" si="0"/>
        <v>#DIV/0!</v>
      </c>
      <c r="I25" s="13" t="e">
        <f t="shared" si="3"/>
        <v>#DIV/0!</v>
      </c>
    </row>
    <row r="26" spans="1:9" ht="3.75" hidden="1" customHeight="1">
      <c r="A26" s="6" t="s">
        <v>29</v>
      </c>
      <c r="B26" s="7" t="s">
        <v>30</v>
      </c>
      <c r="C26" s="37"/>
      <c r="D26" s="67"/>
      <c r="E26" s="62">
        <f t="shared" si="1"/>
        <v>0</v>
      </c>
      <c r="F26" s="41"/>
      <c r="G26" s="12">
        <f t="shared" si="2"/>
        <v>0</v>
      </c>
      <c r="H26" s="60" t="e">
        <f t="shared" si="0"/>
        <v>#DIV/0!</v>
      </c>
      <c r="I26" s="13" t="e">
        <f t="shared" si="3"/>
        <v>#DIV/0!</v>
      </c>
    </row>
    <row r="27" spans="1:9" ht="3" hidden="1" customHeight="1">
      <c r="A27" s="6" t="s">
        <v>36</v>
      </c>
      <c r="B27" s="7"/>
      <c r="C27" s="37"/>
      <c r="D27" s="67"/>
      <c r="E27" s="62">
        <f t="shared" si="1"/>
        <v>0</v>
      </c>
      <c r="F27" s="41"/>
      <c r="G27" s="12">
        <f t="shared" si="2"/>
        <v>0</v>
      </c>
      <c r="H27" s="60" t="e">
        <f t="shared" si="0"/>
        <v>#DIV/0!</v>
      </c>
      <c r="I27" s="13" t="e">
        <f t="shared" si="3"/>
        <v>#DIV/0!</v>
      </c>
    </row>
    <row r="28" spans="1:9" ht="4.5" hidden="1" customHeight="1">
      <c r="A28" s="6" t="s">
        <v>31</v>
      </c>
      <c r="B28" s="7"/>
      <c r="C28" s="37"/>
      <c r="D28" s="67"/>
      <c r="E28" s="62">
        <f t="shared" si="1"/>
        <v>0</v>
      </c>
      <c r="F28" s="41"/>
      <c r="G28" s="12">
        <f t="shared" si="2"/>
        <v>0</v>
      </c>
      <c r="H28" s="60" t="e">
        <f t="shared" si="0"/>
        <v>#DIV/0!</v>
      </c>
      <c r="I28" s="13" t="e">
        <f t="shared" si="3"/>
        <v>#DIV/0!</v>
      </c>
    </row>
    <row r="29" spans="1:9" ht="2.25" hidden="1" customHeight="1">
      <c r="A29" s="3" t="s">
        <v>31</v>
      </c>
      <c r="B29" s="4"/>
      <c r="C29" s="37"/>
      <c r="D29" s="67"/>
      <c r="E29" s="62">
        <f t="shared" si="1"/>
        <v>0</v>
      </c>
      <c r="F29" s="41"/>
      <c r="G29" s="12">
        <f t="shared" si="2"/>
        <v>0</v>
      </c>
      <c r="H29" s="60" t="e">
        <f t="shared" si="0"/>
        <v>#DIV/0!</v>
      </c>
      <c r="I29" s="13" t="e">
        <f t="shared" si="3"/>
        <v>#DIV/0!</v>
      </c>
    </row>
    <row r="30" spans="1:9" ht="3.75" hidden="1" customHeight="1">
      <c r="A30" s="17" t="s">
        <v>28</v>
      </c>
      <c r="B30" s="18"/>
      <c r="C30" s="38"/>
      <c r="D30" s="68"/>
      <c r="E30" s="62">
        <f t="shared" si="1"/>
        <v>0</v>
      </c>
      <c r="F30" s="42"/>
      <c r="G30" s="19">
        <f t="shared" si="2"/>
        <v>0</v>
      </c>
      <c r="H30" s="60" t="e">
        <f t="shared" si="0"/>
        <v>#DIV/0!</v>
      </c>
      <c r="I30" s="20" t="e">
        <f t="shared" si="3"/>
        <v>#DIV/0!</v>
      </c>
    </row>
    <row r="31" spans="1:9" ht="16.5" customHeight="1" thickBot="1">
      <c r="A31" s="21" t="s">
        <v>42</v>
      </c>
      <c r="B31" s="22" t="s">
        <v>43</v>
      </c>
      <c r="C31" s="35">
        <v>4655.3</v>
      </c>
      <c r="D31" s="69">
        <v>1893.1</v>
      </c>
      <c r="E31" s="73">
        <f t="shared" si="1"/>
        <v>2762.2000000000003</v>
      </c>
      <c r="F31" s="80">
        <v>958.6</v>
      </c>
      <c r="G31" s="23">
        <f>D31-F31</f>
        <v>934.49999999999989</v>
      </c>
      <c r="H31" s="60">
        <f t="shared" si="0"/>
        <v>197.48591696223659</v>
      </c>
      <c r="I31" s="20">
        <f t="shared" si="3"/>
        <v>40.665478057268054</v>
      </c>
    </row>
    <row r="32" spans="1:9" ht="16.5" customHeight="1" thickBot="1">
      <c r="A32" s="24" t="s">
        <v>38</v>
      </c>
      <c r="B32" s="25"/>
      <c r="C32" s="99">
        <f>C34+C42+C44+C46+C47+C48+C49+C50+C33</f>
        <v>13944.5</v>
      </c>
      <c r="D32" s="99">
        <f>D34+D42+D44+D46+D47+D48+D49+D50+D33</f>
        <v>6495.1</v>
      </c>
      <c r="E32" s="100">
        <f t="shared" si="1"/>
        <v>7449.4</v>
      </c>
      <c r="F32" s="101">
        <f>F33+F34+F42+F44+F47+F48+F49+F50</f>
        <v>4860.1000000000004</v>
      </c>
      <c r="G32" s="23">
        <f>D32-F32</f>
        <v>1635</v>
      </c>
      <c r="H32" s="60">
        <f t="shared" si="0"/>
        <v>133.64128310117076</v>
      </c>
      <c r="I32" s="27">
        <f t="shared" si="3"/>
        <v>46.578220803901182</v>
      </c>
    </row>
    <row r="33" spans="1:9" ht="16.5" thickBot="1">
      <c r="A33" s="29" t="s">
        <v>67</v>
      </c>
      <c r="B33" s="97"/>
      <c r="C33" s="105">
        <v>1</v>
      </c>
      <c r="D33" s="105">
        <v>5.0999999999999996</v>
      </c>
      <c r="E33" s="106"/>
      <c r="F33" s="107">
        <v>0</v>
      </c>
      <c r="G33" s="26">
        <f t="shared" si="2"/>
        <v>5.0999999999999996</v>
      </c>
      <c r="H33" s="60" t="e">
        <f t="shared" si="0"/>
        <v>#DIV/0!</v>
      </c>
      <c r="I33" s="98"/>
    </row>
    <row r="34" spans="1:9" ht="34.5" thickBot="1">
      <c r="A34" s="29" t="s">
        <v>1</v>
      </c>
      <c r="B34" s="30" t="s">
        <v>2</v>
      </c>
      <c r="C34" s="102">
        <f>C35+C36+C38+C40+C41+C37+C39</f>
        <v>9311</v>
      </c>
      <c r="D34" s="102">
        <f>D35+D36+D38+D40+D41+D37+D39</f>
        <v>5333.8</v>
      </c>
      <c r="E34" s="103">
        <f t="shared" si="1"/>
        <v>3977.2</v>
      </c>
      <c r="F34" s="104"/>
      <c r="G34" s="44">
        <f t="shared" si="2"/>
        <v>5333.8</v>
      </c>
      <c r="H34" s="60" t="e">
        <f t="shared" si="0"/>
        <v>#DIV/0!</v>
      </c>
      <c r="I34" s="13">
        <f t="shared" si="3"/>
        <v>57.284931801095482</v>
      </c>
    </row>
    <row r="35" spans="1:9" ht="27.75" customHeight="1" thickBot="1">
      <c r="A35" s="6" t="s">
        <v>27</v>
      </c>
      <c r="B35" s="7" t="s">
        <v>26</v>
      </c>
      <c r="C35" s="37"/>
      <c r="D35" s="74"/>
      <c r="E35" s="73">
        <f t="shared" si="1"/>
        <v>0</v>
      </c>
      <c r="F35" s="81"/>
      <c r="G35" s="12">
        <f t="shared" si="2"/>
        <v>0</v>
      </c>
      <c r="H35" s="60" t="e">
        <f t="shared" si="0"/>
        <v>#DIV/0!</v>
      </c>
      <c r="I35" s="13" t="e">
        <f t="shared" si="3"/>
        <v>#DIV/0!</v>
      </c>
    </row>
    <row r="36" spans="1:9" ht="45.75" thickBot="1">
      <c r="A36" s="3" t="s">
        <v>3</v>
      </c>
      <c r="B36" s="4" t="s">
        <v>40</v>
      </c>
      <c r="C36" s="37">
        <v>8000</v>
      </c>
      <c r="D36" s="71">
        <v>4924.2</v>
      </c>
      <c r="E36" s="73">
        <f t="shared" si="1"/>
        <v>3075.8</v>
      </c>
      <c r="F36" s="81">
        <v>3447.7</v>
      </c>
      <c r="G36" s="12">
        <f t="shared" si="2"/>
        <v>1476.5</v>
      </c>
      <c r="H36" s="60">
        <f t="shared" si="0"/>
        <v>142.82565188386459</v>
      </c>
      <c r="I36" s="13">
        <f t="shared" si="3"/>
        <v>61.552500000000002</v>
      </c>
    </row>
    <row r="37" spans="1:9" ht="21.75" customHeight="1" thickBot="1">
      <c r="A37" s="3" t="s">
        <v>52</v>
      </c>
      <c r="B37" s="4"/>
      <c r="C37" s="37">
        <v>464</v>
      </c>
      <c r="D37" s="71">
        <v>188.1</v>
      </c>
      <c r="E37" s="73">
        <f t="shared" si="1"/>
        <v>275.89999999999998</v>
      </c>
      <c r="F37" s="81">
        <v>106</v>
      </c>
      <c r="G37" s="12"/>
      <c r="H37" s="60">
        <f t="shared" ref="H37:H50" si="4">D37/F37*100</f>
        <v>177.45283018867923</v>
      </c>
      <c r="I37" s="13"/>
    </row>
    <row r="38" spans="1:9" ht="1.5" hidden="1" customHeight="1">
      <c r="A38" s="3"/>
      <c r="B38" s="4" t="s">
        <v>34</v>
      </c>
      <c r="C38" s="37"/>
      <c r="D38" s="67"/>
      <c r="E38" s="73">
        <f t="shared" si="1"/>
        <v>0</v>
      </c>
      <c r="F38" s="81"/>
      <c r="G38" s="12">
        <f t="shared" si="2"/>
        <v>0</v>
      </c>
      <c r="H38" s="60" t="e">
        <f t="shared" si="4"/>
        <v>#DIV/0!</v>
      </c>
      <c r="I38" s="13" t="e">
        <f t="shared" si="3"/>
        <v>#DIV/0!</v>
      </c>
    </row>
    <row r="39" spans="1:9" ht="15" customHeight="1" thickBot="1">
      <c r="A39" s="3" t="s">
        <v>68</v>
      </c>
      <c r="B39" s="4" t="s">
        <v>34</v>
      </c>
      <c r="C39" s="37">
        <v>50</v>
      </c>
      <c r="D39" s="67">
        <v>37.700000000000003</v>
      </c>
      <c r="E39" s="73"/>
      <c r="F39" s="81"/>
      <c r="G39" s="12"/>
      <c r="H39" s="60"/>
      <c r="I39" s="13"/>
    </row>
    <row r="40" spans="1:9" ht="15.75" customHeight="1" thickBot="1">
      <c r="A40" s="3" t="s">
        <v>32</v>
      </c>
      <c r="B40" s="4" t="s">
        <v>33</v>
      </c>
      <c r="C40" s="37"/>
      <c r="D40" s="67"/>
      <c r="E40" s="73">
        <f t="shared" si="1"/>
        <v>0</v>
      </c>
      <c r="F40" s="81"/>
      <c r="G40" s="12">
        <f t="shared" si="2"/>
        <v>0</v>
      </c>
      <c r="H40" s="60" t="e">
        <f t="shared" si="4"/>
        <v>#DIV/0!</v>
      </c>
      <c r="I40" s="13" t="e">
        <f t="shared" si="3"/>
        <v>#DIV/0!</v>
      </c>
    </row>
    <row r="41" spans="1:9" ht="22.5" customHeight="1" thickBot="1">
      <c r="A41" s="3" t="s">
        <v>63</v>
      </c>
      <c r="B41" s="4" t="s">
        <v>44</v>
      </c>
      <c r="C41" s="37">
        <v>797</v>
      </c>
      <c r="D41" s="71">
        <v>183.8</v>
      </c>
      <c r="E41" s="73">
        <f t="shared" si="1"/>
        <v>613.20000000000005</v>
      </c>
      <c r="F41" s="81">
        <v>307.2</v>
      </c>
      <c r="G41" s="12">
        <f t="shared" si="2"/>
        <v>-123.39999999999998</v>
      </c>
      <c r="H41" s="60">
        <f t="shared" si="4"/>
        <v>59.830729166666671</v>
      </c>
      <c r="I41" s="13">
        <f t="shared" si="3"/>
        <v>23.061480552070265</v>
      </c>
    </row>
    <row r="42" spans="1:9" ht="13.5" thickBot="1">
      <c r="A42" s="29" t="s">
        <v>22</v>
      </c>
      <c r="B42" s="30" t="s">
        <v>23</v>
      </c>
      <c r="C42" s="35">
        <v>35.5</v>
      </c>
      <c r="D42" s="69">
        <v>25.2</v>
      </c>
      <c r="E42" s="73">
        <f t="shared" si="1"/>
        <v>10.3</v>
      </c>
      <c r="F42" s="82">
        <v>26.2</v>
      </c>
      <c r="G42" s="12">
        <f t="shared" si="2"/>
        <v>-1</v>
      </c>
      <c r="H42" s="60">
        <f t="shared" si="4"/>
        <v>96.18320610687023</v>
      </c>
      <c r="I42" s="13">
        <f t="shared" si="3"/>
        <v>70.985915492957744</v>
      </c>
    </row>
    <row r="43" spans="1:9" ht="0.75" customHeight="1" thickBot="1">
      <c r="A43" s="29"/>
      <c r="B43" s="22"/>
      <c r="C43" s="35"/>
      <c r="D43" s="64"/>
      <c r="E43" s="73">
        <f t="shared" si="1"/>
        <v>0</v>
      </c>
      <c r="F43" s="75"/>
      <c r="G43" s="12">
        <f t="shared" si="2"/>
        <v>0</v>
      </c>
      <c r="H43" s="60" t="e">
        <f t="shared" si="4"/>
        <v>#DIV/0!</v>
      </c>
      <c r="I43" s="13" t="e">
        <f t="shared" si="3"/>
        <v>#DIV/0!</v>
      </c>
    </row>
    <row r="44" spans="1:9" ht="13.5" thickBot="1">
      <c r="A44" s="31" t="s">
        <v>53</v>
      </c>
      <c r="B44" s="30" t="s">
        <v>37</v>
      </c>
      <c r="C44" s="35">
        <v>2724</v>
      </c>
      <c r="D44" s="69">
        <v>736.3</v>
      </c>
      <c r="E44" s="73">
        <f t="shared" si="1"/>
        <v>1987.7</v>
      </c>
      <c r="F44" s="83">
        <v>1726.4</v>
      </c>
      <c r="G44" s="12">
        <f t="shared" si="2"/>
        <v>-990.10000000000014</v>
      </c>
      <c r="H44" s="60">
        <f t="shared" si="4"/>
        <v>42.649443929564406</v>
      </c>
      <c r="I44" s="13">
        <f t="shared" si="3"/>
        <v>27.030102790014681</v>
      </c>
    </row>
    <row r="45" spans="1:9" ht="4.5" customHeight="1" thickBot="1">
      <c r="A45" s="89"/>
      <c r="B45" s="30"/>
      <c r="C45" s="88"/>
      <c r="D45" s="75"/>
      <c r="E45" s="73"/>
      <c r="F45" s="75"/>
      <c r="G45" s="12"/>
      <c r="H45" s="60"/>
      <c r="I45" s="13"/>
    </row>
    <row r="46" spans="1:9" ht="13.5" thickBot="1">
      <c r="A46" s="31" t="s">
        <v>54</v>
      </c>
      <c r="B46" s="30" t="s">
        <v>70</v>
      </c>
      <c r="C46" s="35"/>
      <c r="D46" s="69">
        <v>32.299999999999997</v>
      </c>
      <c r="E46" s="73">
        <f t="shared" si="1"/>
        <v>-32.299999999999997</v>
      </c>
      <c r="F46" s="84">
        <v>11</v>
      </c>
      <c r="G46" s="12">
        <f t="shared" si="2"/>
        <v>21.299999999999997</v>
      </c>
      <c r="H46" s="60">
        <f t="shared" si="4"/>
        <v>293.63636363636363</v>
      </c>
      <c r="I46" s="13" t="e">
        <f t="shared" si="3"/>
        <v>#DIV/0!</v>
      </c>
    </row>
    <row r="47" spans="1:9" ht="26.25" thickBot="1">
      <c r="A47" s="31" t="s">
        <v>51</v>
      </c>
      <c r="B47" s="30" t="s">
        <v>71</v>
      </c>
      <c r="C47" s="35">
        <v>350</v>
      </c>
      <c r="D47" s="87">
        <v>131.19999999999999</v>
      </c>
      <c r="E47" s="73">
        <f t="shared" si="1"/>
        <v>218.8</v>
      </c>
      <c r="F47" s="85">
        <v>178.2</v>
      </c>
      <c r="G47" s="12">
        <f t="shared" si="2"/>
        <v>-47</v>
      </c>
      <c r="H47" s="60">
        <f t="shared" si="4"/>
        <v>73.625140291806957</v>
      </c>
      <c r="I47" s="13">
        <f t="shared" si="3"/>
        <v>37.48571428571428</v>
      </c>
    </row>
    <row r="48" spans="1:9" ht="24.75" thickBot="1">
      <c r="A48" s="32" t="s">
        <v>24</v>
      </c>
      <c r="B48" s="30" t="s">
        <v>25</v>
      </c>
      <c r="C48" s="35">
        <v>1500</v>
      </c>
      <c r="D48" s="69">
        <v>96</v>
      </c>
      <c r="E48" s="73">
        <f t="shared" si="1"/>
        <v>1404</v>
      </c>
      <c r="F48" s="87">
        <v>2713.7</v>
      </c>
      <c r="G48" s="12">
        <f t="shared" si="2"/>
        <v>-2617.6999999999998</v>
      </c>
      <c r="H48" s="60">
        <f t="shared" si="4"/>
        <v>3.5376054832884996</v>
      </c>
      <c r="I48" s="13">
        <f t="shared" si="3"/>
        <v>6.4</v>
      </c>
    </row>
    <row r="49" spans="1:9" ht="13.5" thickBot="1">
      <c r="A49" s="29" t="s">
        <v>55</v>
      </c>
      <c r="B49" s="30" t="s">
        <v>0</v>
      </c>
      <c r="C49" s="35">
        <v>23</v>
      </c>
      <c r="D49" s="87">
        <v>135.19999999999999</v>
      </c>
      <c r="E49" s="73">
        <f t="shared" si="1"/>
        <v>-112.19999999999999</v>
      </c>
      <c r="F49" s="87">
        <v>215.6</v>
      </c>
      <c r="G49" s="12">
        <f t="shared" si="2"/>
        <v>-80.400000000000006</v>
      </c>
      <c r="H49" s="123">
        <f t="shared" si="4"/>
        <v>62.708719851576987</v>
      </c>
      <c r="I49" s="13">
        <f t="shared" si="3"/>
        <v>587.82608695652175</v>
      </c>
    </row>
    <row r="50" spans="1:9" ht="13.5" thickBot="1">
      <c r="A50" s="124" t="s">
        <v>8</v>
      </c>
      <c r="B50" s="125" t="s">
        <v>9</v>
      </c>
      <c r="C50" s="126"/>
      <c r="D50" s="86"/>
      <c r="E50" s="73">
        <f t="shared" si="1"/>
        <v>0</v>
      </c>
      <c r="F50" s="86"/>
      <c r="G50" s="127">
        <f t="shared" si="2"/>
        <v>0</v>
      </c>
      <c r="H50" s="123" t="e">
        <f t="shared" si="4"/>
        <v>#DIV/0!</v>
      </c>
      <c r="I50" s="13" t="e">
        <f t="shared" si="3"/>
        <v>#DIV/0!</v>
      </c>
    </row>
    <row r="51" spans="1:9" ht="12.75">
      <c r="A51" s="118" t="s">
        <v>60</v>
      </c>
      <c r="B51" s="119"/>
      <c r="C51" s="120">
        <v>3901.2</v>
      </c>
      <c r="D51" s="121">
        <v>1038.5</v>
      </c>
      <c r="E51" s="122"/>
      <c r="F51" s="120">
        <v>1744.7</v>
      </c>
      <c r="G51" s="119"/>
      <c r="H51" s="119"/>
      <c r="I51" s="90">
        <f t="shared" si="3"/>
        <v>26.620014354557576</v>
      </c>
    </row>
  </sheetData>
  <mergeCells count="3">
    <mergeCell ref="A3:B3"/>
    <mergeCell ref="C3:I3"/>
    <mergeCell ref="A1:H1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Admin</cp:lastModifiedBy>
  <cp:lastPrinted>2020-06-03T03:56:31Z</cp:lastPrinted>
  <dcterms:created xsi:type="dcterms:W3CDTF">2005-06-06T04:55:52Z</dcterms:created>
  <dcterms:modified xsi:type="dcterms:W3CDTF">2020-07-03T08:45:23Z</dcterms:modified>
</cp:coreProperties>
</file>