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2120" windowHeight="9120"/>
  </bookViews>
  <sheets>
    <sheet name="2012-2013" sheetId="3" r:id="rId1"/>
  </sheets>
  <definedNames>
    <definedName name="_xlnm.Print_Area" localSheetId="0">'2012-2013'!$A$1:$H$43</definedName>
  </definedNames>
  <calcPr calcId="124519"/>
</workbook>
</file>

<file path=xl/calcChain.xml><?xml version="1.0" encoding="utf-8"?>
<calcChain xmlns="http://schemas.openxmlformats.org/spreadsheetml/2006/main">
  <c r="E13" i="3"/>
  <c r="D31"/>
  <c r="D17"/>
  <c r="G15"/>
  <c r="G12"/>
  <c r="G16"/>
  <c r="G18"/>
  <c r="G19"/>
  <c r="G20"/>
  <c r="G21"/>
  <c r="G23"/>
  <c r="G24"/>
  <c r="G25"/>
  <c r="G26"/>
  <c r="G27"/>
  <c r="G28"/>
  <c r="G29"/>
  <c r="G32"/>
  <c r="G33"/>
  <c r="G34"/>
  <c r="G35"/>
  <c r="G36"/>
  <c r="G38"/>
  <c r="G39"/>
  <c r="G40"/>
  <c r="G42"/>
  <c r="G43"/>
  <c r="F29"/>
  <c r="F40"/>
  <c r="F34"/>
  <c r="H34"/>
  <c r="F12"/>
  <c r="F15"/>
  <c r="F16"/>
  <c r="F18"/>
  <c r="F19"/>
  <c r="F20"/>
  <c r="F21"/>
  <c r="F23"/>
  <c r="F24"/>
  <c r="F25"/>
  <c r="F26"/>
  <c r="F27"/>
  <c r="F28"/>
  <c r="F32"/>
  <c r="F33"/>
  <c r="F35"/>
  <c r="F36"/>
  <c r="F38"/>
  <c r="F39"/>
  <c r="F42"/>
  <c r="F43"/>
  <c r="F41"/>
  <c r="E31"/>
  <c r="E30" s="1"/>
  <c r="C31"/>
  <c r="H12"/>
  <c r="H15"/>
  <c r="H16"/>
  <c r="H18"/>
  <c r="H19"/>
  <c r="H20"/>
  <c r="H21"/>
  <c r="H23"/>
  <c r="H24"/>
  <c r="H25"/>
  <c r="H26"/>
  <c r="H27"/>
  <c r="H28"/>
  <c r="H32"/>
  <c r="H33"/>
  <c r="H35"/>
  <c r="H36"/>
  <c r="H38"/>
  <c r="H39"/>
  <c r="H42"/>
  <c r="H43"/>
  <c r="D13"/>
  <c r="F22"/>
  <c r="E17"/>
  <c r="C17"/>
  <c r="H37"/>
  <c r="C13"/>
  <c r="D11" l="1"/>
  <c r="F37"/>
  <c r="G17"/>
  <c r="G37"/>
  <c r="G31"/>
  <c r="G22"/>
  <c r="G13"/>
  <c r="G41"/>
  <c r="G14"/>
  <c r="E11"/>
  <c r="C11"/>
  <c r="D30"/>
  <c r="F13"/>
  <c r="H41"/>
  <c r="H31"/>
  <c r="F31"/>
  <c r="F17"/>
  <c r="F14"/>
  <c r="H22"/>
  <c r="H17"/>
  <c r="H13"/>
  <c r="H14"/>
  <c r="C30"/>
  <c r="G11" l="1"/>
  <c r="D10"/>
  <c r="G30"/>
  <c r="C10"/>
  <c r="E10"/>
  <c r="H30"/>
  <c r="F30"/>
  <c r="F11"/>
  <c r="H11"/>
  <c r="G10" l="1"/>
  <c r="H10"/>
  <c r="F10"/>
</calcChain>
</file>

<file path=xl/sharedStrings.xml><?xml version="1.0" encoding="utf-8"?>
<sst xmlns="http://schemas.openxmlformats.org/spreadsheetml/2006/main" count="70" uniqueCount="68">
  <si>
    <t>ШТРАФЫ, САНКЦИИ, ВОЗМЕЩЕНИЕ УЩЕРБА</t>
  </si>
  <si>
    <t>00011600000000000000</t>
  </si>
  <si>
    <t>ДОХОДЫ ОТ ИСПОЛЬЗОВАНИЯ ИМУЩЕСТВА, НАХОДЯЩЕГОСЯ В ГОСУДАРСТВЕННОЙ И МУНИЦИПАЛЬНОЙ СОБСТВЕННОСТИ</t>
  </si>
  <si>
    <t>00011100000000000000</t>
  </si>
  <si>
    <t>- арендная плата за земли, находящиеся в государственной собственности до разграничения государственной собственности на землю и поступления от продажи права на заключение договоров аренды указанных земельных участков</t>
  </si>
  <si>
    <t>Наименование показателя</t>
  </si>
  <si>
    <t>Код по бюджетной классификации</t>
  </si>
  <si>
    <t>00010100000000000000</t>
  </si>
  <si>
    <t>00010102000010000110</t>
  </si>
  <si>
    <t>ПРОЧИЕ НЕНАЛОГОВЫЕ ДОХОДЫ</t>
  </si>
  <si>
    <t>00011700000000000000</t>
  </si>
  <si>
    <t>НАЛОГИ НА СОВОКУПНЫЙ ДОХОД</t>
  </si>
  <si>
    <t>00010500000000000000</t>
  </si>
  <si>
    <t>00010501000010000110</t>
  </si>
  <si>
    <t>Единый сельскохозяйственный налог</t>
  </si>
  <si>
    <t>00010503000010000110</t>
  </si>
  <si>
    <t>НАЛОГИ НА ИМУЩЕСТВО</t>
  </si>
  <si>
    <t>00010600000000000000</t>
  </si>
  <si>
    <t>Налоги на имущество физических лиц</t>
  </si>
  <si>
    <t>00010601000030000110</t>
  </si>
  <si>
    <t>00010606000030000110</t>
  </si>
  <si>
    <t>ГОСУДАРСТВЕННАЯ ПОШЛИНА</t>
  </si>
  <si>
    <t>00010800000000000000</t>
  </si>
  <si>
    <t>ЗАДОЛЖЕННОСТЬ И ПЕРЕРАСЧЕТЫ ПО ОТМЕНЕННЫМ НАЛОГАМ, СБОРАМ И ИНЫМ ОБЯЗАТЕЛЬНЫМ ПЛАТЕЖАМ</t>
  </si>
  <si>
    <t>00010900000000000000</t>
  </si>
  <si>
    <t>Прочие доходы от использования имущества и прав, находящихся в государственной и муниципальной собственности</t>
  </si>
  <si>
    <t>ПЛАТЕЖИ ПРИ ПОЛЬЗОВАНИИ ПРИРОДНЫМИ РЕСУРСАМИ</t>
  </si>
  <si>
    <t>00011200000000000000</t>
  </si>
  <si>
    <t>Доходы от продажи материальных и нематериальных активов</t>
  </si>
  <si>
    <t>00011400000000000000</t>
  </si>
  <si>
    <t>00011103000000000120</t>
  </si>
  <si>
    <t>Проценты,полученные от предоставления бюджетных кредитов внутри страны</t>
  </si>
  <si>
    <t>Прочие</t>
  </si>
  <si>
    <t>Налог на прибыль,зачисляемый в местные бюджеты</t>
  </si>
  <si>
    <t>000109010000030000110</t>
  </si>
  <si>
    <t>Налог с имущества, переходящего в порядке наследования и дарения</t>
  </si>
  <si>
    <t>Доходы от перечисления части прибыли</t>
  </si>
  <si>
    <t>00011107015050000120</t>
  </si>
  <si>
    <t>00010606013100000110</t>
  </si>
  <si>
    <t>00010606023100000110</t>
  </si>
  <si>
    <t>00011105035050000120</t>
  </si>
  <si>
    <t>00010502010020000110</t>
  </si>
  <si>
    <t>земельный налог (по обязательствам, возникшим до 1.01.2006)</t>
  </si>
  <si>
    <t>Платные услуги</t>
  </si>
  <si>
    <t>00011301990000000130</t>
  </si>
  <si>
    <t>Неналоговые доходы</t>
  </si>
  <si>
    <t>СОБСТВЕННЫЕ ДОХОДЫ</t>
  </si>
  <si>
    <t>НАЛОГОВЫЕ ДОХОДЫ</t>
  </si>
  <si>
    <t xml:space="preserve">бюджета Панкрушихинского района по состоянию </t>
  </si>
  <si>
    <t>00011105013100000120</t>
  </si>
  <si>
    <t>Земельный налог  (23)</t>
  </si>
  <si>
    <t>Земельный налог  (13)</t>
  </si>
  <si>
    <t>план 2014</t>
  </si>
  <si>
    <t>тыс.руб.</t>
  </si>
  <si>
    <t>факт.           отклонение от 2013</t>
  </si>
  <si>
    <t>исполнение 2014,      %</t>
  </si>
  <si>
    <t>АКЦИЗЫ</t>
  </si>
  <si>
    <t>00010300000000000000</t>
  </si>
  <si>
    <t>прчие доходы от компенсаци и затрат государ.</t>
  </si>
  <si>
    <t>00011109045000000120</t>
  </si>
  <si>
    <t>Анализ исполнение консолидированного</t>
  </si>
  <si>
    <r>
      <t xml:space="preserve">темп роста </t>
    </r>
    <r>
      <rPr>
        <sz val="8"/>
        <rFont val="Arial Cyr"/>
        <charset val="204"/>
      </rPr>
      <t xml:space="preserve">(с учетом новых норматив отчислений), </t>
    </r>
    <r>
      <rPr>
        <b/>
        <sz val="10"/>
        <rFont val="Arial Cyr"/>
        <charset val="204"/>
      </rPr>
      <t>%</t>
    </r>
  </si>
  <si>
    <t>Налог на доходы физических лиц               (2014 -60%, 2013 -70%)</t>
  </si>
  <si>
    <r>
      <t xml:space="preserve">Единый налог, взимаемый в связи с применением </t>
    </r>
    <r>
      <rPr>
        <b/>
        <u/>
        <sz val="8"/>
        <rFont val="Arial Cyr"/>
        <charset val="204"/>
      </rPr>
      <t>упрощенной системы</t>
    </r>
    <r>
      <rPr>
        <u/>
        <sz val="8"/>
        <rFont val="Arial Cyr"/>
        <charset val="204"/>
      </rPr>
      <t xml:space="preserve"> </t>
    </r>
    <r>
      <rPr>
        <sz val="8"/>
        <rFont val="Arial Cyr"/>
        <charset val="204"/>
      </rPr>
      <t>налогообложения    (2014 - 50%, 2013 - 100%)</t>
    </r>
  </si>
  <si>
    <r>
      <t xml:space="preserve">Единый налог на </t>
    </r>
    <r>
      <rPr>
        <b/>
        <u/>
        <sz val="8"/>
        <rFont val="Arial Cyr"/>
        <charset val="204"/>
      </rPr>
      <t xml:space="preserve">вмененный доход </t>
    </r>
    <r>
      <rPr>
        <sz val="8"/>
        <rFont val="Arial Cyr"/>
        <charset val="204"/>
      </rPr>
      <t xml:space="preserve">для отдельных видов деятельности       </t>
    </r>
  </si>
  <si>
    <t>на 01.11.14 г.</t>
  </si>
  <si>
    <t>факт  на 1.11.14</t>
  </si>
  <si>
    <t>факт на 1.11.13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</si>
</sst>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14">
    <font>
      <sz val="8"/>
      <name val="Arial Cyr"/>
      <charset val="204"/>
    </font>
    <font>
      <b/>
      <sz val="8"/>
      <name val="Arial Cyr"/>
      <charset val="204"/>
    </font>
    <font>
      <sz val="8"/>
      <name val="Arial Cyr"/>
      <charset val="204"/>
    </font>
    <font>
      <sz val="16"/>
      <name val="Arial Cyr"/>
      <charset val="204"/>
    </font>
    <font>
      <b/>
      <sz val="9"/>
      <name val="Arial Cyr"/>
      <charset val="204"/>
    </font>
    <font>
      <b/>
      <sz val="10"/>
      <name val="Arial Cyr"/>
      <charset val="204"/>
    </font>
    <font>
      <sz val="14"/>
      <name val="Arial Cyr"/>
      <charset val="204"/>
    </font>
    <font>
      <b/>
      <sz val="14"/>
      <name val="Arial Cyr"/>
      <charset val="204"/>
    </font>
    <font>
      <sz val="10"/>
      <name val="Arial Cyr"/>
      <charset val="204"/>
    </font>
    <font>
      <b/>
      <i/>
      <sz val="10"/>
      <name val="Arial Cyr"/>
      <charset val="204"/>
    </font>
    <font>
      <sz val="11"/>
      <name val="Arial Cyr"/>
      <charset val="204"/>
    </font>
    <font>
      <b/>
      <sz val="11"/>
      <name val="Arial Cyr"/>
      <charset val="204"/>
    </font>
    <font>
      <b/>
      <u/>
      <sz val="8"/>
      <name val="Arial Cyr"/>
      <charset val="204"/>
    </font>
    <font>
      <u/>
      <sz val="8"/>
      <name val="Arial Cyr"/>
      <charset val="204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BEEEF4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92D05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0" xfId="0" applyAlignment="1">
      <alignment wrapText="1"/>
    </xf>
    <xf numFmtId="49" fontId="1" fillId="0" borderId="1" xfId="0" applyNumberFormat="1" applyFont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2" xfId="0" applyBorder="1" applyAlignment="1">
      <alignment wrapText="1"/>
    </xf>
    <xf numFmtId="49" fontId="0" fillId="0" borderId="2" xfId="0" applyNumberFormat="1" applyBorder="1"/>
    <xf numFmtId="49" fontId="1" fillId="0" borderId="3" xfId="0" applyNumberFormat="1" applyFont="1" applyBorder="1" applyAlignment="1">
      <alignment wrapText="1"/>
    </xf>
    <xf numFmtId="0" fontId="1" fillId="0" borderId="2" xfId="0" applyFont="1" applyBorder="1" applyAlignment="1">
      <alignment wrapText="1"/>
    </xf>
    <xf numFmtId="49" fontId="1" fillId="0" borderId="2" xfId="0" applyNumberFormat="1" applyFont="1" applyBorder="1"/>
    <xf numFmtId="0" fontId="1" fillId="0" borderId="0" xfId="0" applyFont="1"/>
    <xf numFmtId="0" fontId="3" fillId="0" borderId="0" xfId="0" applyFont="1"/>
    <xf numFmtId="0" fontId="7" fillId="0" borderId="0" xfId="0" applyFont="1"/>
    <xf numFmtId="0" fontId="6" fillId="0" borderId="0" xfId="0" applyFont="1" applyAlignment="1"/>
    <xf numFmtId="165" fontId="9" fillId="2" borderId="2" xfId="0" applyNumberFormat="1" applyFont="1" applyFill="1" applyBorder="1"/>
    <xf numFmtId="165" fontId="9" fillId="4" borderId="2" xfId="0" applyNumberFormat="1" applyFont="1" applyFill="1" applyBorder="1" applyAlignment="1">
      <alignment vertical="top"/>
    </xf>
    <xf numFmtId="165" fontId="9" fillId="3" borderId="2" xfId="0" applyNumberFormat="1" applyFont="1" applyFill="1" applyBorder="1"/>
    <xf numFmtId="165" fontId="9" fillId="0" borderId="2" xfId="0" applyNumberFormat="1" applyFont="1" applyBorder="1"/>
    <xf numFmtId="165" fontId="9" fillId="5" borderId="2" xfId="0" applyNumberFormat="1" applyFont="1" applyFill="1" applyBorder="1"/>
    <xf numFmtId="0" fontId="6" fillId="0" borderId="0" xfId="0" applyFont="1" applyAlignment="1"/>
    <xf numFmtId="0" fontId="0" fillId="0" borderId="0" xfId="0" applyAlignment="1">
      <alignment horizontal="right"/>
    </xf>
    <xf numFmtId="164" fontId="5" fillId="6" borderId="4" xfId="0" applyNumberFormat="1" applyFont="1" applyFill="1" applyBorder="1"/>
    <xf numFmtId="164" fontId="5" fillId="6" borderId="5" xfId="0" applyNumberFormat="1" applyFont="1" applyFill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11" fillId="0" borderId="10" xfId="0" applyFont="1" applyBorder="1" applyAlignment="1">
      <alignment horizontal="center" vertical="justify"/>
    </xf>
    <xf numFmtId="0" fontId="11" fillId="0" borderId="11" xfId="0" applyFont="1" applyBorder="1" applyAlignment="1">
      <alignment horizontal="center" vertical="justify"/>
    </xf>
    <xf numFmtId="0" fontId="11" fillId="0" borderId="11" xfId="0" applyFont="1" applyBorder="1" applyAlignment="1">
      <alignment vertical="justify"/>
    </xf>
    <xf numFmtId="0" fontId="5" fillId="0" borderId="10" xfId="0" applyFont="1" applyBorder="1" applyAlignment="1">
      <alignment horizontal="center" vertical="justify"/>
    </xf>
    <xf numFmtId="0" fontId="5" fillId="0" borderId="12" xfId="0" applyFont="1" applyBorder="1" applyAlignment="1">
      <alignment horizontal="center" vertical="justify"/>
    </xf>
    <xf numFmtId="0" fontId="1" fillId="2" borderId="2" xfId="0" applyFont="1" applyFill="1" applyBorder="1" applyAlignment="1">
      <alignment wrapText="1"/>
    </xf>
    <xf numFmtId="49" fontId="1" fillId="2" borderId="2" xfId="0" applyNumberFormat="1" applyFont="1" applyFill="1" applyBorder="1"/>
    <xf numFmtId="164" fontId="5" fillId="2" borderId="4" xfId="0" applyNumberFormat="1" applyFont="1" applyFill="1" applyBorder="1"/>
    <xf numFmtId="164" fontId="5" fillId="2" borderId="5" xfId="0" applyNumberFormat="1" applyFont="1" applyFill="1" applyBorder="1" applyAlignment="1">
      <alignment horizontal="center"/>
    </xf>
    <xf numFmtId="0" fontId="1" fillId="4" borderId="2" xfId="0" applyFont="1" applyFill="1" applyBorder="1" applyAlignment="1">
      <alignment vertical="top" wrapText="1"/>
    </xf>
    <xf numFmtId="49" fontId="1" fillId="4" borderId="2" xfId="0" applyNumberFormat="1" applyFont="1" applyFill="1" applyBorder="1" applyAlignment="1">
      <alignment vertical="top"/>
    </xf>
    <xf numFmtId="164" fontId="5" fillId="4" borderId="4" xfId="0" applyNumberFormat="1" applyFont="1" applyFill="1" applyBorder="1"/>
    <xf numFmtId="164" fontId="5" fillId="4" borderId="5" xfId="0" applyNumberFormat="1" applyFont="1" applyFill="1" applyBorder="1" applyAlignment="1">
      <alignment horizontal="center"/>
    </xf>
    <xf numFmtId="0" fontId="0" fillId="0" borderId="13" xfId="0" applyBorder="1" applyAlignment="1">
      <alignment wrapText="1"/>
    </xf>
    <xf numFmtId="49" fontId="0" fillId="0" borderId="13" xfId="0" applyNumberFormat="1" applyBorder="1"/>
    <xf numFmtId="165" fontId="9" fillId="0" borderId="13" xfId="0" applyNumberFormat="1" applyFont="1" applyBorder="1"/>
    <xf numFmtId="164" fontId="5" fillId="6" borderId="14" xfId="0" applyNumberFormat="1" applyFont="1" applyFill="1" applyBorder="1"/>
    <xf numFmtId="164" fontId="5" fillId="6" borderId="15" xfId="0" applyNumberFormat="1" applyFont="1" applyFill="1" applyBorder="1" applyAlignment="1">
      <alignment horizontal="center"/>
    </xf>
    <xf numFmtId="165" fontId="9" fillId="2" borderId="6" xfId="0" applyNumberFormat="1" applyFont="1" applyFill="1" applyBorder="1"/>
    <xf numFmtId="0" fontId="7" fillId="7" borderId="2" xfId="0" applyFont="1" applyFill="1" applyBorder="1" applyAlignment="1">
      <alignment wrapText="1"/>
    </xf>
    <xf numFmtId="49" fontId="0" fillId="7" borderId="2" xfId="0" applyNumberFormat="1" applyFill="1" applyBorder="1"/>
    <xf numFmtId="165" fontId="9" fillId="7" borderId="2" xfId="0" applyNumberFormat="1" applyFont="1" applyFill="1" applyBorder="1"/>
    <xf numFmtId="164" fontId="5" fillId="7" borderId="4" xfId="0" applyNumberFormat="1" applyFont="1" applyFill="1" applyBorder="1"/>
    <xf numFmtId="164" fontId="5" fillId="7" borderId="5" xfId="0" applyNumberFormat="1" applyFont="1" applyFill="1" applyBorder="1" applyAlignment="1">
      <alignment horizontal="center"/>
    </xf>
    <xf numFmtId="0" fontId="6" fillId="2" borderId="6" xfId="0" applyFont="1" applyFill="1" applyBorder="1" applyAlignment="1">
      <alignment wrapText="1"/>
    </xf>
    <xf numFmtId="49" fontId="0" fillId="2" borderId="6" xfId="0" applyNumberFormat="1" applyFill="1" applyBorder="1"/>
    <xf numFmtId="164" fontId="5" fillId="2" borderId="8" xfId="0" applyNumberFormat="1" applyFont="1" applyFill="1" applyBorder="1"/>
    <xf numFmtId="164" fontId="5" fillId="2" borderId="9" xfId="0" applyNumberFormat="1" applyFont="1" applyFill="1" applyBorder="1" applyAlignment="1">
      <alignment horizontal="center"/>
    </xf>
    <xf numFmtId="0" fontId="5" fillId="0" borderId="16" xfId="0" applyFont="1" applyBorder="1" applyAlignment="1">
      <alignment horizontal="center" vertical="justify"/>
    </xf>
    <xf numFmtId="0" fontId="0" fillId="0" borderId="17" xfId="0" applyBorder="1" applyAlignment="1">
      <alignment horizontal="center"/>
    </xf>
    <xf numFmtId="164" fontId="5" fillId="4" borderId="18" xfId="0" applyNumberFormat="1" applyFont="1" applyFill="1" applyBorder="1"/>
    <xf numFmtId="0" fontId="1" fillId="3" borderId="2" xfId="0" applyFont="1" applyFill="1" applyBorder="1" applyAlignment="1">
      <alignment wrapText="1"/>
    </xf>
    <xf numFmtId="49" fontId="1" fillId="3" borderId="2" xfId="0" applyNumberFormat="1" applyFont="1" applyFill="1" applyBorder="1"/>
    <xf numFmtId="49" fontId="0" fillId="3" borderId="2" xfId="0" applyNumberFormat="1" applyFill="1" applyBorder="1"/>
    <xf numFmtId="0" fontId="5" fillId="3" borderId="2" xfId="0" applyFont="1" applyFill="1" applyBorder="1" applyAlignment="1">
      <alignment wrapText="1"/>
    </xf>
    <xf numFmtId="0" fontId="4" fillId="3" borderId="2" xfId="0" applyFont="1" applyFill="1" applyBorder="1" applyAlignment="1">
      <alignment wrapText="1"/>
    </xf>
    <xf numFmtId="0" fontId="0" fillId="3" borderId="2" xfId="0" applyFill="1" applyBorder="1" applyAlignment="1">
      <alignment wrapText="1"/>
    </xf>
    <xf numFmtId="0" fontId="0" fillId="8" borderId="7" xfId="0" applyFill="1" applyBorder="1" applyAlignment="1">
      <alignment horizontal="center"/>
    </xf>
    <xf numFmtId="0" fontId="8" fillId="8" borderId="7" xfId="0" applyFont="1" applyFill="1" applyBorder="1" applyAlignment="1">
      <alignment horizontal="center"/>
    </xf>
    <xf numFmtId="0" fontId="7" fillId="0" borderId="0" xfId="0" applyFont="1" applyAlignment="1">
      <alignment wrapText="1"/>
    </xf>
    <xf numFmtId="0" fontId="6" fillId="0" borderId="0" xfId="0" applyFont="1" applyAlignment="1"/>
    <xf numFmtId="0" fontId="7" fillId="0" borderId="0" xfId="0" applyFont="1" applyAlignment="1"/>
    <xf numFmtId="0" fontId="10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99"/>
      <color rgb="FFBEEEF4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3"/>
  <sheetViews>
    <sheetView tabSelected="1" view="pageBreakPreview" topLeftCell="A26" zoomScale="95" zoomScaleSheetLayoutView="95" workbookViewId="0">
      <pane xSplit="1" topLeftCell="B1" activePane="topRight" state="frozen"/>
      <selection pane="topRight" activeCell="D44" sqref="D44"/>
    </sheetView>
  </sheetViews>
  <sheetFormatPr defaultRowHeight="11.25"/>
  <cols>
    <col min="1" max="1" width="58.5" style="1" customWidth="1"/>
    <col min="2" max="2" width="22.33203125" customWidth="1"/>
    <col min="3" max="7" width="14.5" customWidth="1"/>
    <col min="8" max="8" width="16.1640625" customWidth="1"/>
  </cols>
  <sheetData>
    <row r="1" spans="1:8" ht="17.25" customHeight="1">
      <c r="A1" s="66" t="s">
        <v>60</v>
      </c>
      <c r="B1" s="65"/>
      <c r="C1" s="12"/>
      <c r="D1" s="18"/>
      <c r="E1" s="18"/>
    </row>
    <row r="2" spans="1:8" ht="15" customHeight="1">
      <c r="A2" s="11" t="s">
        <v>48</v>
      </c>
      <c r="B2" s="11"/>
      <c r="C2" s="11"/>
      <c r="D2" s="11"/>
      <c r="E2" s="11"/>
      <c r="H2" s="19" t="s">
        <v>53</v>
      </c>
    </row>
    <row r="3" spans="1:8" ht="17.25" customHeight="1" thickBot="1">
      <c r="A3" s="64" t="s">
        <v>65</v>
      </c>
      <c r="B3" s="65"/>
      <c r="C3" s="67"/>
      <c r="D3" s="68"/>
      <c r="E3" s="68"/>
      <c r="F3" s="68"/>
      <c r="G3" s="68"/>
      <c r="H3" s="68"/>
    </row>
    <row r="4" spans="1:8" ht="21" hidden="1" thickBot="1">
      <c r="B4" s="10"/>
      <c r="C4" s="10"/>
      <c r="D4" s="10"/>
      <c r="E4" s="10"/>
    </row>
    <row r="5" spans="1:8" ht="12" hidden="1" thickBot="1"/>
    <row r="6" spans="1:8" ht="12" hidden="1" thickBot="1"/>
    <row r="7" spans="1:8" ht="12" hidden="1" thickBot="1"/>
    <row r="8" spans="1:8" ht="46.5" customHeight="1" thickBot="1">
      <c r="A8" s="6" t="s">
        <v>5</v>
      </c>
      <c r="B8" s="6" t="s">
        <v>6</v>
      </c>
      <c r="C8" s="25" t="s">
        <v>52</v>
      </c>
      <c r="D8" s="26" t="s">
        <v>66</v>
      </c>
      <c r="E8" s="27" t="s">
        <v>67</v>
      </c>
      <c r="F8" s="28" t="s">
        <v>54</v>
      </c>
      <c r="G8" s="53" t="s">
        <v>61</v>
      </c>
      <c r="H8" s="29" t="s">
        <v>55</v>
      </c>
    </row>
    <row r="9" spans="1:8" s="3" customFormat="1" ht="13.5" thickBot="1">
      <c r="A9" s="2">
        <v>1</v>
      </c>
      <c r="B9" s="2">
        <v>2</v>
      </c>
      <c r="C9" s="22">
        <v>2</v>
      </c>
      <c r="D9" s="63">
        <v>3</v>
      </c>
      <c r="E9" s="62">
        <v>4</v>
      </c>
      <c r="F9" s="23">
        <v>5</v>
      </c>
      <c r="G9" s="54"/>
      <c r="H9" s="24">
        <v>6</v>
      </c>
    </row>
    <row r="10" spans="1:8" ht="24.75" customHeight="1">
      <c r="A10" s="34" t="s">
        <v>46</v>
      </c>
      <c r="B10" s="35" t="s">
        <v>7</v>
      </c>
      <c r="C10" s="14">
        <f>C11+C30+C29</f>
        <v>73596.7</v>
      </c>
      <c r="D10" s="14">
        <f>D11+D30+D29</f>
        <v>59135.4</v>
      </c>
      <c r="E10" s="14">
        <f>E11+E30+E29</f>
        <v>56129.600000000006</v>
      </c>
      <c r="F10" s="36">
        <f>D10-E10</f>
        <v>3005.7999999999956</v>
      </c>
      <c r="G10" s="55">
        <f>D10/E10*100</f>
        <v>105.35510675294317</v>
      </c>
      <c r="H10" s="37">
        <f>D10/C10*100</f>
        <v>80.350613546531306</v>
      </c>
    </row>
    <row r="11" spans="1:8" ht="20.25" customHeight="1">
      <c r="A11" s="30" t="s">
        <v>47</v>
      </c>
      <c r="B11" s="31" t="s">
        <v>7</v>
      </c>
      <c r="C11" s="13">
        <f>C12+C13+C22+C17</f>
        <v>50999</v>
      </c>
      <c r="D11" s="13">
        <f>D12+D13+D22+D17</f>
        <v>41584.800000000003</v>
      </c>
      <c r="E11" s="13">
        <f>E12+E13+E22+E17</f>
        <v>43181.4</v>
      </c>
      <c r="F11" s="32">
        <f t="shared" ref="F11:F43" si="0">D11-E11</f>
        <v>-1596.5999999999985</v>
      </c>
      <c r="G11" s="55">
        <f>D11/E11*100</f>
        <v>96.302574719670972</v>
      </c>
      <c r="H11" s="33">
        <f t="shared" ref="H11:H43" si="1">D11/C11*100</f>
        <v>81.540422361222781</v>
      </c>
    </row>
    <row r="12" spans="1:8" ht="18.75" customHeight="1">
      <c r="A12" s="61" t="s">
        <v>62</v>
      </c>
      <c r="B12" s="58" t="s">
        <v>8</v>
      </c>
      <c r="C12" s="15">
        <v>31332</v>
      </c>
      <c r="D12" s="15">
        <v>24358.2</v>
      </c>
      <c r="E12" s="15">
        <v>26735.1</v>
      </c>
      <c r="F12" s="20">
        <f t="shared" si="0"/>
        <v>-2376.8999999999978</v>
      </c>
      <c r="G12" s="55">
        <f>(D12*100/60)/(E12*100/70)*100</f>
        <v>106.29434713167333</v>
      </c>
      <c r="H12" s="21">
        <f t="shared" si="1"/>
        <v>77.742244350823441</v>
      </c>
    </row>
    <row r="13" spans="1:8" ht="12.75">
      <c r="A13" s="56" t="s">
        <v>11</v>
      </c>
      <c r="B13" s="57" t="s">
        <v>12</v>
      </c>
      <c r="C13" s="15">
        <f>C14+C15+C16</f>
        <v>6531</v>
      </c>
      <c r="D13" s="15">
        <f>D14+D15+D16</f>
        <v>5869</v>
      </c>
      <c r="E13" s="15">
        <f>E14+E15+E16</f>
        <v>7248.6</v>
      </c>
      <c r="F13" s="20">
        <f t="shared" si="0"/>
        <v>-1379.6000000000004</v>
      </c>
      <c r="G13" s="55">
        <f t="shared" ref="G13:G43" si="2">D13/E13*100</f>
        <v>80.967359214193081</v>
      </c>
      <c r="H13" s="21">
        <f t="shared" si="1"/>
        <v>89.863726841218806</v>
      </c>
    </row>
    <row r="14" spans="1:8" s="9" customFormat="1" ht="33.75">
      <c r="A14" s="4" t="s">
        <v>63</v>
      </c>
      <c r="B14" s="5" t="s">
        <v>13</v>
      </c>
      <c r="C14" s="17">
        <v>2147</v>
      </c>
      <c r="D14" s="17">
        <v>1512.9</v>
      </c>
      <c r="E14" s="17">
        <v>3280.7</v>
      </c>
      <c r="F14" s="20">
        <f t="shared" si="0"/>
        <v>-1767.7999999999997</v>
      </c>
      <c r="G14" s="55">
        <f>(D14*100/50)/E14*100</f>
        <v>92.230316700704122</v>
      </c>
      <c r="H14" s="21">
        <f t="shared" si="1"/>
        <v>70.465766185374946</v>
      </c>
    </row>
    <row r="15" spans="1:8" s="9" customFormat="1" ht="22.5">
      <c r="A15" s="4" t="s">
        <v>64</v>
      </c>
      <c r="B15" s="5" t="s">
        <v>41</v>
      </c>
      <c r="C15" s="17">
        <v>3284</v>
      </c>
      <c r="D15" s="17">
        <v>3307.6</v>
      </c>
      <c r="E15" s="17">
        <v>3229.3</v>
      </c>
      <c r="F15" s="20">
        <f t="shared" si="0"/>
        <v>78.299999999999727</v>
      </c>
      <c r="G15" s="55">
        <f t="shared" si="2"/>
        <v>102.42467407797355</v>
      </c>
      <c r="H15" s="21">
        <f t="shared" si="1"/>
        <v>100.71863580998782</v>
      </c>
    </row>
    <row r="16" spans="1:8" s="9" customFormat="1" ht="12.75">
      <c r="A16" s="7" t="s">
        <v>14</v>
      </c>
      <c r="B16" s="5" t="s">
        <v>15</v>
      </c>
      <c r="C16" s="17">
        <v>1100</v>
      </c>
      <c r="D16" s="17">
        <v>1048.5</v>
      </c>
      <c r="E16" s="17">
        <v>738.6</v>
      </c>
      <c r="F16" s="20">
        <f t="shared" si="0"/>
        <v>309.89999999999998</v>
      </c>
      <c r="G16" s="55">
        <f t="shared" si="2"/>
        <v>141.95775792038992</v>
      </c>
      <c r="H16" s="21">
        <f t="shared" si="1"/>
        <v>95.318181818181813</v>
      </c>
    </row>
    <row r="17" spans="1:8" ht="16.5" customHeight="1">
      <c r="A17" s="56" t="s">
        <v>16</v>
      </c>
      <c r="B17" s="57" t="s">
        <v>17</v>
      </c>
      <c r="C17" s="15">
        <f>C18+C19+C20+C21</f>
        <v>12806</v>
      </c>
      <c r="D17" s="15">
        <f>D18+D19+D20+D21</f>
        <v>10811.300000000001</v>
      </c>
      <c r="E17" s="15">
        <f>E18+E19+E20+E21</f>
        <v>8917.9000000000015</v>
      </c>
      <c r="F17" s="20">
        <f t="shared" si="0"/>
        <v>1893.3999999999996</v>
      </c>
      <c r="G17" s="55">
        <f t="shared" si="2"/>
        <v>121.2314558360152</v>
      </c>
      <c r="H17" s="21">
        <f t="shared" si="1"/>
        <v>84.42370763704514</v>
      </c>
    </row>
    <row r="18" spans="1:8" ht="12.75">
      <c r="A18" s="4" t="s">
        <v>18</v>
      </c>
      <c r="B18" s="5" t="s">
        <v>19</v>
      </c>
      <c r="C18" s="16">
        <v>952</v>
      </c>
      <c r="D18" s="16">
        <v>649.1</v>
      </c>
      <c r="E18" s="16">
        <v>517.79999999999995</v>
      </c>
      <c r="F18" s="20">
        <f t="shared" si="0"/>
        <v>131.30000000000007</v>
      </c>
      <c r="G18" s="55">
        <f t="shared" si="2"/>
        <v>125.35728080339901</v>
      </c>
      <c r="H18" s="21">
        <f t="shared" si="1"/>
        <v>68.182773109243698</v>
      </c>
    </row>
    <row r="19" spans="1:8" ht="12.75">
      <c r="A19" s="4" t="s">
        <v>51</v>
      </c>
      <c r="B19" s="5" t="s">
        <v>20</v>
      </c>
      <c r="C19" s="16">
        <v>7959</v>
      </c>
      <c r="D19" s="16">
        <v>6040.1</v>
      </c>
      <c r="E19" s="16">
        <v>5628.6</v>
      </c>
      <c r="F19" s="20">
        <f t="shared" si="0"/>
        <v>411.5</v>
      </c>
      <c r="G19" s="55">
        <f t="shared" si="2"/>
        <v>107.31087659453505</v>
      </c>
      <c r="H19" s="21">
        <f t="shared" si="1"/>
        <v>75.890187209448428</v>
      </c>
    </row>
    <row r="20" spans="1:8" ht="12.75">
      <c r="A20" s="4" t="s">
        <v>50</v>
      </c>
      <c r="B20" s="5" t="s">
        <v>38</v>
      </c>
      <c r="C20" s="16">
        <v>3895</v>
      </c>
      <c r="D20" s="16">
        <v>4122.1000000000004</v>
      </c>
      <c r="E20" s="16">
        <v>2771.5</v>
      </c>
      <c r="F20" s="20">
        <f t="shared" si="0"/>
        <v>1350.6000000000004</v>
      </c>
      <c r="G20" s="55">
        <f t="shared" si="2"/>
        <v>148.73173371820317</v>
      </c>
      <c r="H20" s="21">
        <f t="shared" si="1"/>
        <v>105.83055198973044</v>
      </c>
    </row>
    <row r="21" spans="1:8" ht="12.75">
      <c r="A21" s="4"/>
      <c r="B21" s="5" t="s">
        <v>39</v>
      </c>
      <c r="C21" s="16">
        <v>0</v>
      </c>
      <c r="D21" s="16">
        <v>0</v>
      </c>
      <c r="E21" s="16">
        <v>0</v>
      </c>
      <c r="F21" s="20">
        <f t="shared" si="0"/>
        <v>0</v>
      </c>
      <c r="G21" s="55" t="e">
        <f t="shared" si="2"/>
        <v>#DIV/0!</v>
      </c>
      <c r="H21" s="21" t="e">
        <f t="shared" si="1"/>
        <v>#DIV/0!</v>
      </c>
    </row>
    <row r="22" spans="1:8" ht="22.5" customHeight="1">
      <c r="A22" s="56" t="s">
        <v>21</v>
      </c>
      <c r="B22" s="57" t="s">
        <v>22</v>
      </c>
      <c r="C22" s="15">
        <v>330</v>
      </c>
      <c r="D22" s="15">
        <v>546.29999999999995</v>
      </c>
      <c r="E22" s="15">
        <v>279.8</v>
      </c>
      <c r="F22" s="20">
        <f t="shared" si="0"/>
        <v>266.49999999999994</v>
      </c>
      <c r="G22" s="55">
        <f t="shared" si="2"/>
        <v>195.24660471765546</v>
      </c>
      <c r="H22" s="21">
        <f t="shared" si="1"/>
        <v>165.54545454545453</v>
      </c>
    </row>
    <row r="23" spans="1:8" ht="22.5">
      <c r="A23" s="56" t="s">
        <v>23</v>
      </c>
      <c r="B23" s="57" t="s">
        <v>24</v>
      </c>
      <c r="C23" s="15">
        <v>0</v>
      </c>
      <c r="D23" s="15">
        <v>0</v>
      </c>
      <c r="E23" s="15">
        <v>0</v>
      </c>
      <c r="F23" s="20">
        <f t="shared" si="0"/>
        <v>0</v>
      </c>
      <c r="G23" s="55" t="e">
        <f t="shared" si="2"/>
        <v>#DIV/0!</v>
      </c>
      <c r="H23" s="21" t="e">
        <f t="shared" si="1"/>
        <v>#DIV/0!</v>
      </c>
    </row>
    <row r="24" spans="1:8" ht="12.75">
      <c r="A24" s="7" t="s">
        <v>33</v>
      </c>
      <c r="B24" s="8" t="s">
        <v>34</v>
      </c>
      <c r="C24" s="16"/>
      <c r="D24" s="16"/>
      <c r="E24" s="16"/>
      <c r="F24" s="20">
        <f t="shared" si="0"/>
        <v>0</v>
      </c>
      <c r="G24" s="55" t="e">
        <f t="shared" si="2"/>
        <v>#DIV/0!</v>
      </c>
      <c r="H24" s="21" t="e">
        <f t="shared" si="1"/>
        <v>#DIV/0!</v>
      </c>
    </row>
    <row r="25" spans="1:8" ht="22.5">
      <c r="A25" s="7" t="s">
        <v>42</v>
      </c>
      <c r="B25" s="8"/>
      <c r="C25" s="16"/>
      <c r="D25" s="16"/>
      <c r="E25" s="16"/>
      <c r="F25" s="20">
        <f t="shared" si="0"/>
        <v>0</v>
      </c>
      <c r="G25" s="55" t="e">
        <f t="shared" si="2"/>
        <v>#DIV/0!</v>
      </c>
      <c r="H25" s="21" t="e">
        <f t="shared" si="1"/>
        <v>#DIV/0!</v>
      </c>
    </row>
    <row r="26" spans="1:8" ht="22.5">
      <c r="A26" s="7" t="s">
        <v>35</v>
      </c>
      <c r="B26" s="8"/>
      <c r="C26" s="16"/>
      <c r="D26" s="16"/>
      <c r="E26" s="16"/>
      <c r="F26" s="20">
        <f t="shared" si="0"/>
        <v>0</v>
      </c>
      <c r="G26" s="55" t="e">
        <f t="shared" si="2"/>
        <v>#DIV/0!</v>
      </c>
      <c r="H26" s="21" t="e">
        <f t="shared" si="1"/>
        <v>#DIV/0!</v>
      </c>
    </row>
    <row r="27" spans="1:8" ht="22.5">
      <c r="A27" s="4" t="s">
        <v>35</v>
      </c>
      <c r="B27" s="5"/>
      <c r="C27" s="16"/>
      <c r="D27" s="16"/>
      <c r="E27" s="16"/>
      <c r="F27" s="20">
        <f t="shared" si="0"/>
        <v>0</v>
      </c>
      <c r="G27" s="55" t="e">
        <f t="shared" si="2"/>
        <v>#DIV/0!</v>
      </c>
      <c r="H27" s="21" t="e">
        <f t="shared" si="1"/>
        <v>#DIV/0!</v>
      </c>
    </row>
    <row r="28" spans="1:8" ht="12.75">
      <c r="A28" s="38" t="s">
        <v>32</v>
      </c>
      <c r="B28" s="39"/>
      <c r="C28" s="40"/>
      <c r="D28" s="40"/>
      <c r="E28" s="40"/>
      <c r="F28" s="41">
        <f t="shared" si="0"/>
        <v>0</v>
      </c>
      <c r="G28" s="55" t="e">
        <f t="shared" si="2"/>
        <v>#DIV/0!</v>
      </c>
      <c r="H28" s="42" t="e">
        <f t="shared" si="1"/>
        <v>#DIV/0!</v>
      </c>
    </row>
    <row r="29" spans="1:8" ht="27.75" customHeight="1">
      <c r="A29" s="44" t="s">
        <v>56</v>
      </c>
      <c r="B29" s="45" t="s">
        <v>57</v>
      </c>
      <c r="C29" s="46">
        <v>5410</v>
      </c>
      <c r="D29" s="46">
        <v>3616</v>
      </c>
      <c r="E29" s="46">
        <v>0</v>
      </c>
      <c r="F29" s="47">
        <f t="shared" ref="F29" si="3">D29-E29</f>
        <v>3616</v>
      </c>
      <c r="G29" s="55" t="e">
        <f t="shared" si="2"/>
        <v>#DIV/0!</v>
      </c>
      <c r="H29" s="48"/>
    </row>
    <row r="30" spans="1:8" ht="18">
      <c r="A30" s="49" t="s">
        <v>45</v>
      </c>
      <c r="B30" s="50"/>
      <c r="C30" s="43">
        <f>C31+C37+C39+C41+C42+C43</f>
        <v>17187.7</v>
      </c>
      <c r="D30" s="43">
        <f>D31+D37+D39+D41+D42+D43+D38+D40</f>
        <v>13934.599999999999</v>
      </c>
      <c r="E30" s="43">
        <f>E31+E37+E39+E41+E42+E43+E38+E40</f>
        <v>12948.2</v>
      </c>
      <c r="F30" s="51">
        <f t="shared" si="0"/>
        <v>986.39999999999782</v>
      </c>
      <c r="G30" s="55">
        <f t="shared" si="2"/>
        <v>107.61804729614926</v>
      </c>
      <c r="H30" s="52">
        <f t="shared" si="1"/>
        <v>81.073092967645451</v>
      </c>
    </row>
    <row r="31" spans="1:8" ht="33.75">
      <c r="A31" s="56" t="s">
        <v>2</v>
      </c>
      <c r="B31" s="57" t="s">
        <v>3</v>
      </c>
      <c r="C31" s="15">
        <f>C32+C33+C34+C35+C36</f>
        <v>7365.8</v>
      </c>
      <c r="D31" s="15">
        <f>D32+D33+D34+D35+D36</f>
        <v>5444.1999999999989</v>
      </c>
      <c r="E31" s="15">
        <f>E32+E33+E34+E35+E36</f>
        <v>4292</v>
      </c>
      <c r="F31" s="20">
        <f t="shared" si="0"/>
        <v>1152.1999999999989</v>
      </c>
      <c r="G31" s="55">
        <f t="shared" si="2"/>
        <v>126.84529356943148</v>
      </c>
      <c r="H31" s="21">
        <f t="shared" si="1"/>
        <v>73.911862934100824</v>
      </c>
    </row>
    <row r="32" spans="1:8" ht="22.5">
      <c r="A32" s="7" t="s">
        <v>31</v>
      </c>
      <c r="B32" s="8" t="s">
        <v>30</v>
      </c>
      <c r="C32" s="16">
        <v>0</v>
      </c>
      <c r="D32" s="16">
        <v>1.9</v>
      </c>
      <c r="E32" s="16">
        <v>3.4</v>
      </c>
      <c r="F32" s="20">
        <f t="shared" si="0"/>
        <v>-1.5</v>
      </c>
      <c r="G32" s="55">
        <f t="shared" si="2"/>
        <v>55.882352941176471</v>
      </c>
      <c r="H32" s="21" t="e">
        <f t="shared" si="1"/>
        <v>#DIV/0!</v>
      </c>
    </row>
    <row r="33" spans="1:8" ht="45">
      <c r="A33" s="4" t="s">
        <v>4</v>
      </c>
      <c r="B33" s="5" t="s">
        <v>49</v>
      </c>
      <c r="C33" s="16">
        <v>6396.8</v>
      </c>
      <c r="D33" s="16">
        <v>4829.8999999999996</v>
      </c>
      <c r="E33" s="16">
        <v>3546.3</v>
      </c>
      <c r="F33" s="20">
        <f t="shared" si="0"/>
        <v>1283.5999999999995</v>
      </c>
      <c r="G33" s="55">
        <f t="shared" si="2"/>
        <v>136.19547133632236</v>
      </c>
      <c r="H33" s="21">
        <f t="shared" si="1"/>
        <v>75.504939969984989</v>
      </c>
    </row>
    <row r="34" spans="1:8" ht="12.75">
      <c r="A34" s="4"/>
      <c r="B34" s="5" t="s">
        <v>40</v>
      </c>
      <c r="C34" s="16"/>
      <c r="D34" s="16"/>
      <c r="E34" s="16">
        <v>48.8</v>
      </c>
      <c r="F34" s="20">
        <f t="shared" si="0"/>
        <v>-48.8</v>
      </c>
      <c r="G34" s="55">
        <f t="shared" si="2"/>
        <v>0</v>
      </c>
      <c r="H34" s="21" t="e">
        <f t="shared" si="1"/>
        <v>#DIV/0!</v>
      </c>
    </row>
    <row r="35" spans="1:8" ht="12.75">
      <c r="A35" s="4" t="s">
        <v>36</v>
      </c>
      <c r="B35" s="5" t="s">
        <v>37</v>
      </c>
      <c r="C35" s="16">
        <v>0</v>
      </c>
      <c r="D35" s="16">
        <v>0</v>
      </c>
      <c r="E35" s="16">
        <v>0.5</v>
      </c>
      <c r="F35" s="20">
        <f t="shared" si="0"/>
        <v>-0.5</v>
      </c>
      <c r="G35" s="55">
        <f t="shared" si="2"/>
        <v>0</v>
      </c>
      <c r="H35" s="21" t="e">
        <f t="shared" si="1"/>
        <v>#DIV/0!</v>
      </c>
    </row>
    <row r="36" spans="1:8" ht="33.75">
      <c r="A36" s="4" t="s">
        <v>25</v>
      </c>
      <c r="B36" s="5" t="s">
        <v>59</v>
      </c>
      <c r="C36" s="16">
        <v>969</v>
      </c>
      <c r="D36" s="16">
        <v>612.4</v>
      </c>
      <c r="E36" s="16">
        <v>693</v>
      </c>
      <c r="F36" s="20">
        <f t="shared" si="0"/>
        <v>-80.600000000000023</v>
      </c>
      <c r="G36" s="55">
        <f t="shared" si="2"/>
        <v>88.369408369408362</v>
      </c>
      <c r="H36" s="21">
        <f t="shared" si="1"/>
        <v>63.19917440660474</v>
      </c>
    </row>
    <row r="37" spans="1:8" ht="12.75">
      <c r="A37" s="56" t="s">
        <v>26</v>
      </c>
      <c r="B37" s="57" t="s">
        <v>27</v>
      </c>
      <c r="C37" s="15">
        <v>128</v>
      </c>
      <c r="D37" s="15">
        <v>107.9</v>
      </c>
      <c r="E37" s="15">
        <v>95</v>
      </c>
      <c r="F37" s="20">
        <f t="shared" si="0"/>
        <v>12.900000000000006</v>
      </c>
      <c r="G37" s="55">
        <f t="shared" si="2"/>
        <v>113.57894736842107</v>
      </c>
      <c r="H37" s="21">
        <f t="shared" si="1"/>
        <v>84.296875</v>
      </c>
    </row>
    <row r="38" spans="1:8" ht="12.75">
      <c r="A38" s="56"/>
      <c r="B38" s="58"/>
      <c r="C38" s="15"/>
      <c r="D38" s="15"/>
      <c r="E38" s="15"/>
      <c r="F38" s="20">
        <f t="shared" si="0"/>
        <v>0</v>
      </c>
      <c r="G38" s="55" t="e">
        <f t="shared" si="2"/>
        <v>#DIV/0!</v>
      </c>
      <c r="H38" s="21" t="e">
        <f t="shared" si="1"/>
        <v>#DIV/0!</v>
      </c>
    </row>
    <row r="39" spans="1:8" ht="12.75">
      <c r="A39" s="59" t="s">
        <v>43</v>
      </c>
      <c r="B39" s="57" t="s">
        <v>44</v>
      </c>
      <c r="C39" s="15">
        <v>8687.9</v>
      </c>
      <c r="D39" s="15">
        <v>5849.8</v>
      </c>
      <c r="E39" s="15">
        <v>6395.4</v>
      </c>
      <c r="F39" s="20">
        <f t="shared" si="0"/>
        <v>-545.59999999999945</v>
      </c>
      <c r="G39" s="55">
        <f t="shared" si="2"/>
        <v>91.468868249054012</v>
      </c>
      <c r="H39" s="21">
        <f t="shared" si="1"/>
        <v>67.332727126233038</v>
      </c>
    </row>
    <row r="40" spans="1:8" ht="12.75">
      <c r="A40" s="59" t="s">
        <v>58</v>
      </c>
      <c r="B40" s="57"/>
      <c r="C40" s="15"/>
      <c r="D40" s="15">
        <v>700.3</v>
      </c>
      <c r="E40" s="15">
        <v>921.1</v>
      </c>
      <c r="F40" s="20">
        <f t="shared" si="0"/>
        <v>-220.80000000000007</v>
      </c>
      <c r="G40" s="55">
        <f t="shared" si="2"/>
        <v>76.028661383128863</v>
      </c>
      <c r="H40" s="21"/>
    </row>
    <row r="41" spans="1:8" ht="24">
      <c r="A41" s="60" t="s">
        <v>28</v>
      </c>
      <c r="B41" s="57" t="s">
        <v>29</v>
      </c>
      <c r="C41" s="15">
        <v>0</v>
      </c>
      <c r="D41" s="15">
        <v>885.7</v>
      </c>
      <c r="E41" s="15">
        <v>411.6</v>
      </c>
      <c r="F41" s="20">
        <f t="shared" si="0"/>
        <v>474.1</v>
      </c>
      <c r="G41" s="55">
        <f t="shared" si="2"/>
        <v>215.18464528668608</v>
      </c>
      <c r="H41" s="21" t="e">
        <f t="shared" si="1"/>
        <v>#DIV/0!</v>
      </c>
    </row>
    <row r="42" spans="1:8" ht="12.75">
      <c r="A42" s="56" t="s">
        <v>0</v>
      </c>
      <c r="B42" s="57" t="s">
        <v>1</v>
      </c>
      <c r="C42" s="15">
        <v>1006</v>
      </c>
      <c r="D42" s="15">
        <v>918.7</v>
      </c>
      <c r="E42" s="15">
        <v>833.1</v>
      </c>
      <c r="F42" s="20">
        <f t="shared" si="0"/>
        <v>85.600000000000023</v>
      </c>
      <c r="G42" s="55">
        <f t="shared" si="2"/>
        <v>110.27487696555036</v>
      </c>
      <c r="H42" s="21">
        <f t="shared" si="1"/>
        <v>91.322067594433406</v>
      </c>
    </row>
    <row r="43" spans="1:8" ht="12.75">
      <c r="A43" s="56" t="s">
        <v>9</v>
      </c>
      <c r="B43" s="57" t="s">
        <v>10</v>
      </c>
      <c r="C43" s="15">
        <v>0</v>
      </c>
      <c r="D43" s="15">
        <v>28</v>
      </c>
      <c r="E43" s="15">
        <v>0</v>
      </c>
      <c r="F43" s="20">
        <f t="shared" si="0"/>
        <v>28</v>
      </c>
      <c r="G43" s="55" t="e">
        <f t="shared" si="2"/>
        <v>#DIV/0!</v>
      </c>
      <c r="H43" s="21" t="e">
        <f t="shared" si="1"/>
        <v>#DIV/0!</v>
      </c>
    </row>
  </sheetData>
  <mergeCells count="3">
    <mergeCell ref="A3:B3"/>
    <mergeCell ref="A1:B1"/>
    <mergeCell ref="C3:H3"/>
  </mergeCells>
  <phoneticPr fontId="2" type="noConversion"/>
  <pageMargins left="0.35433070866141736" right="0.35433070866141736" top="0.39370078740157483" bottom="0.39370078740157483" header="0.51181102362204722" footer="0.31496062992125984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2012-2013</vt:lpstr>
      <vt:lpstr>'2012-2013'!Область_печати</vt:lpstr>
    </vt:vector>
  </TitlesOfParts>
  <Company>Комитет по финансам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Виктор</dc:creator>
  <cp:lastModifiedBy>Dotaeva SR</cp:lastModifiedBy>
  <cp:lastPrinted>2014-11-25T03:59:13Z</cp:lastPrinted>
  <dcterms:created xsi:type="dcterms:W3CDTF">2005-06-06T04:55:52Z</dcterms:created>
  <dcterms:modified xsi:type="dcterms:W3CDTF">2014-11-25T04:06:23Z</dcterms:modified>
</cp:coreProperties>
</file>