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2012-2013" sheetId="3" r:id="rId1"/>
  </sheets>
  <definedNames>
    <definedName name="_xlnm.Print_Area" localSheetId="0">'2012-2013'!$A$1:$G$57</definedName>
  </definedNames>
  <calcPr calcId="124519"/>
</workbook>
</file>

<file path=xl/calcChain.xml><?xml version="1.0" encoding="utf-8"?>
<calcChain xmlns="http://schemas.openxmlformats.org/spreadsheetml/2006/main">
  <c r="E15" i="3"/>
  <c r="D39"/>
  <c r="F50"/>
  <c r="F43"/>
  <c r="G43"/>
  <c r="E51"/>
  <c r="F12"/>
  <c r="F13"/>
  <c r="F16"/>
  <c r="F17"/>
  <c r="F18"/>
  <c r="F19"/>
  <c r="F20"/>
  <c r="F21"/>
  <c r="F22"/>
  <c r="F23"/>
  <c r="F25"/>
  <c r="F26"/>
  <c r="F27"/>
  <c r="F28"/>
  <c r="F30"/>
  <c r="F31"/>
  <c r="F32"/>
  <c r="F33"/>
  <c r="F34"/>
  <c r="F35"/>
  <c r="F36"/>
  <c r="F37"/>
  <c r="F38"/>
  <c r="F41"/>
  <c r="F42"/>
  <c r="F44"/>
  <c r="F45"/>
  <c r="F47"/>
  <c r="F48"/>
  <c r="F49"/>
  <c r="F52"/>
  <c r="F53"/>
  <c r="F54"/>
  <c r="F55"/>
  <c r="F56"/>
  <c r="F57"/>
  <c r="E14"/>
  <c r="D51"/>
  <c r="F51" s="1"/>
  <c r="C51"/>
  <c r="E40"/>
  <c r="D40"/>
  <c r="C40"/>
  <c r="C15"/>
  <c r="G12"/>
  <c r="G16"/>
  <c r="G17"/>
  <c r="G18"/>
  <c r="G19"/>
  <c r="G20"/>
  <c r="G21"/>
  <c r="G22"/>
  <c r="G23"/>
  <c r="G25"/>
  <c r="G26"/>
  <c r="G27"/>
  <c r="G28"/>
  <c r="G30"/>
  <c r="G31"/>
  <c r="G32"/>
  <c r="G33"/>
  <c r="G34"/>
  <c r="G35"/>
  <c r="G36"/>
  <c r="G37"/>
  <c r="G38"/>
  <c r="G41"/>
  <c r="G42"/>
  <c r="G44"/>
  <c r="G45"/>
  <c r="G47"/>
  <c r="G48"/>
  <c r="G49"/>
  <c r="G52"/>
  <c r="G53"/>
  <c r="G54"/>
  <c r="G55"/>
  <c r="G56"/>
  <c r="G57"/>
  <c r="D46"/>
  <c r="D29"/>
  <c r="D24"/>
  <c r="D15"/>
  <c r="D14" s="1"/>
  <c r="E46"/>
  <c r="F46" s="1"/>
  <c r="E29"/>
  <c r="F29" s="1"/>
  <c r="E24"/>
  <c r="C24"/>
  <c r="C46"/>
  <c r="G46" s="1"/>
  <c r="C29"/>
  <c r="C14"/>
  <c r="C11" s="1"/>
  <c r="F14" l="1"/>
  <c r="G51"/>
  <c r="G40"/>
  <c r="F40"/>
  <c r="F24"/>
  <c r="D11"/>
  <c r="F15"/>
  <c r="E39"/>
  <c r="E11"/>
  <c r="G29"/>
  <c r="G24"/>
  <c r="G14"/>
  <c r="G15"/>
  <c r="C39"/>
  <c r="G39" l="1"/>
  <c r="F39"/>
  <c r="D10"/>
  <c r="E10"/>
  <c r="F11"/>
  <c r="G11"/>
  <c r="C10"/>
  <c r="G10" l="1"/>
  <c r="F10"/>
</calcChain>
</file>

<file path=xl/sharedStrings.xml><?xml version="1.0" encoding="utf-8"?>
<sst xmlns="http://schemas.openxmlformats.org/spreadsheetml/2006/main" count="96" uniqueCount="91">
  <si>
    <t>ШТРАФЫ, САНКЦИИ, ВОЗМЕЩЕНИЕ УЩЕРБА</t>
  </si>
  <si>
    <t>00011600000000000000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</si>
  <si>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</si>
  <si>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</si>
  <si>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- 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</si>
  <si>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Наименование показателя</t>
  </si>
  <si>
    <t>Код по бюджетной классификации</t>
  </si>
  <si>
    <t>00010100000000000000</t>
  </si>
  <si>
    <t>Налог на доходы физических лиц</t>
  </si>
  <si>
    <t>00010102000010000110</t>
  </si>
  <si>
    <t>ПРОЧИЕ НЕНАЛОГОВЫЕ ДОХОДЫ</t>
  </si>
  <si>
    <t>00011700000000000000</t>
  </si>
  <si>
    <t>00011701000000000180</t>
  </si>
  <si>
    <t>НАЛОГИ НА СОВОКУПНЫЙ ДОХОД</t>
  </si>
  <si>
    <t>00010500000000000000</t>
  </si>
  <si>
    <t>Единый налог, взимаемый в связи с применением упрощенной системы налогообложения</t>
  </si>
  <si>
    <t>00010501000010000110</t>
  </si>
  <si>
    <t>- единый налог, взимаемый с налогоплательщиков, выбравших в качестве объекта налогообложения доходы</t>
  </si>
  <si>
    <t>- единый налог, взимаемый с налогоплательщиков, выбравших в качестве объекта налогообложения доходы, уменьшенные на величину расходов</t>
  </si>
  <si>
    <t>Единый налог на вмененный доход для отдельных видов деятельности</t>
  </si>
  <si>
    <t>Единый сельскохозяйственный налог</t>
  </si>
  <si>
    <t>00010503000010000110</t>
  </si>
  <si>
    <t>НАЛОГИ НА ИМУЩЕСТВО</t>
  </si>
  <si>
    <t>00010600000000000000</t>
  </si>
  <si>
    <t>Налоги на имущество физических лиц</t>
  </si>
  <si>
    <t>00010601000030000110</t>
  </si>
  <si>
    <t>00010606000030000110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</si>
  <si>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</si>
  <si>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</si>
  <si>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</si>
  <si>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ЗАДОЛЖЕННОСТЬ И ПЕРЕРАСЧЕТЫ ПО ОТМЕНЕННЫМ НАЛОГАМ, СБОРАМ И ИНЫМ ОБЯЗАТЕЛЬНЫМ ПЛАТЕЖАМ</t>
  </si>
  <si>
    <t>00010900000000000000</t>
  </si>
  <si>
    <t>Прочие доходы от использования имущества и прав, находящихся в государственной и муниципальной собственности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</si>
  <si>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</si>
  <si>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</si>
  <si>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</si>
  <si>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</si>
  <si>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Доходы от продажи материальных и нематериальных активов</t>
  </si>
  <si>
    <t>00011400000000000000</t>
  </si>
  <si>
    <t>доходы от реализации иного имущества,находящегося в муниципальной собственности (части реализации основных средств)</t>
  </si>
  <si>
    <t>00011103000000000120</t>
  </si>
  <si>
    <t>Проценты,полученные от предоставления бюджетных кредитов внутри страны</t>
  </si>
  <si>
    <t>Прочие</t>
  </si>
  <si>
    <t>Налог на прибыль,зачисляемый в местные бюджеты</t>
  </si>
  <si>
    <t>000109010000030000110</t>
  </si>
  <si>
    <t>Налог с имущества, переходящего в порядке наследования и дарения</t>
  </si>
  <si>
    <t>Доходы от перечисления части прибыли</t>
  </si>
  <si>
    <t>00011107015050000120</t>
  </si>
  <si>
    <t>00010501011010000110</t>
  </si>
  <si>
    <t>00010501012010000110</t>
  </si>
  <si>
    <t>00010501021010000110</t>
  </si>
  <si>
    <t>00010501022010000110</t>
  </si>
  <si>
    <t>00010606013100000110</t>
  </si>
  <si>
    <t>00010606023100000110</t>
  </si>
  <si>
    <t>00010803010010000110</t>
  </si>
  <si>
    <t>00010804020010000110</t>
  </si>
  <si>
    <t>00010807084010000110</t>
  </si>
  <si>
    <t>00011105035050000120</t>
  </si>
  <si>
    <t>минимальный налог</t>
  </si>
  <si>
    <t>00010501050010000110</t>
  </si>
  <si>
    <t>00010502010020000110</t>
  </si>
  <si>
    <t>00010502020020000110</t>
  </si>
  <si>
    <t>земельный налог (по обязательствам, возникшим до 1.01.2006)</t>
  </si>
  <si>
    <t>Платные услуги</t>
  </si>
  <si>
    <t>00011301990000000130</t>
  </si>
  <si>
    <t>Доходы от продажи земельных участков</t>
  </si>
  <si>
    <t>Неналоговые доходы</t>
  </si>
  <si>
    <t>СОБСТВЕННЫЕ ДОХОДЫ</t>
  </si>
  <si>
    <t>НАЛОГОВЫЕ ДОХОДЫ</t>
  </si>
  <si>
    <t>доходы от реализации иного имущества,находящегося в муниципальной собственности (части реализации мат.запасов)</t>
  </si>
  <si>
    <t>Анализ исполнение районного</t>
  </si>
  <si>
    <t xml:space="preserve">бюджета Панкрушихинского района по состоянию </t>
  </si>
  <si>
    <t>00011105013100000120</t>
  </si>
  <si>
    <t>00011402052050000410</t>
  </si>
  <si>
    <t>00011406025050000430</t>
  </si>
  <si>
    <t>00011406013100000430</t>
  </si>
  <si>
    <t>Земельный налог  (23)</t>
  </si>
  <si>
    <t>Земельный налог  (13)</t>
  </si>
  <si>
    <t>Доходы от компенсации затрат государства</t>
  </si>
  <si>
    <t>план 2014</t>
  </si>
  <si>
    <t xml:space="preserve">      консолидированный бюджет</t>
  </si>
  <si>
    <t>тыс.руб.</t>
  </si>
  <si>
    <t>факт.           отклонение от 2013</t>
  </si>
  <si>
    <t>исполнение 2014,      %</t>
  </si>
  <si>
    <t>АКЦИЗЫ</t>
  </si>
  <si>
    <t>00010300000000000000</t>
  </si>
  <si>
    <t>прчие доходы от компенсаци и затрат государ.</t>
  </si>
  <si>
    <t>на 01.03.14 г.</t>
  </si>
  <si>
    <t>факт  на 1.03.14</t>
  </si>
  <si>
    <t>факт на 1.03.13</t>
  </si>
  <si>
    <t>00011109045000000120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</si>
</sst>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2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EEEF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49" fontId="1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0" fontId="1" fillId="0" borderId="0" xfId="0" applyFont="1"/>
    <xf numFmtId="0" fontId="3" fillId="0" borderId="0" xfId="0" applyFont="1"/>
    <xf numFmtId="0" fontId="4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49" fontId="1" fillId="0" borderId="2" xfId="0" applyNumberFormat="1" applyFont="1" applyBorder="1" applyAlignment="1">
      <alignment vertical="top"/>
    </xf>
    <xf numFmtId="0" fontId="7" fillId="0" borderId="0" xfId="0" applyFont="1"/>
    <xf numFmtId="0" fontId="6" fillId="0" borderId="0" xfId="0" applyFont="1" applyAlignment="1"/>
    <xf numFmtId="165" fontId="9" fillId="2" borderId="2" xfId="0" applyNumberFormat="1" applyFont="1" applyFill="1" applyBorder="1"/>
    <xf numFmtId="0" fontId="8" fillId="0" borderId="2" xfId="0" applyFont="1" applyBorder="1" applyAlignment="1">
      <alignment horizontal="center"/>
    </xf>
    <xf numFmtId="165" fontId="9" fillId="4" borderId="2" xfId="0" applyNumberFormat="1" applyFont="1" applyFill="1" applyBorder="1" applyAlignment="1">
      <alignment vertical="top"/>
    </xf>
    <xf numFmtId="165" fontId="9" fillId="3" borderId="2" xfId="0" applyNumberFormat="1" applyFont="1" applyFill="1" applyBorder="1"/>
    <xf numFmtId="165" fontId="9" fillId="0" borderId="2" xfId="0" applyNumberFormat="1" applyFont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5" fontId="9" fillId="5" borderId="2" xfId="0" applyNumberFormat="1" applyFont="1" applyFill="1" applyBorder="1"/>
    <xf numFmtId="0" fontId="6" fillId="0" borderId="0" xfId="0" applyFont="1" applyAlignment="1"/>
    <xf numFmtId="0" fontId="8" fillId="0" borderId="4" xfId="0" applyFont="1" applyBorder="1" applyAlignment="1">
      <alignment horizontal="center"/>
    </xf>
    <xf numFmtId="0" fontId="11" fillId="0" borderId="4" xfId="0" applyFont="1" applyBorder="1" applyAlignment="1">
      <alignment vertical="justify"/>
    </xf>
    <xf numFmtId="0" fontId="11" fillId="0" borderId="4" xfId="0" applyFont="1" applyBorder="1" applyAlignment="1">
      <alignment horizontal="center" vertical="justify"/>
    </xf>
    <xf numFmtId="0" fontId="11" fillId="0" borderId="2" xfId="0" applyFont="1" applyBorder="1" applyAlignment="1">
      <alignment horizontal="center" vertical="justify"/>
    </xf>
    <xf numFmtId="0" fontId="5" fillId="0" borderId="5" xfId="0" applyFont="1" applyBorder="1" applyAlignment="1">
      <alignment horizontal="center" vertical="justify"/>
    </xf>
    <xf numFmtId="0" fontId="5" fillId="0" borderId="6" xfId="0" applyFont="1" applyBorder="1" applyAlignment="1">
      <alignment horizontal="center" vertical="justify"/>
    </xf>
    <xf numFmtId="0" fontId="0" fillId="0" borderId="0" xfId="0" applyAlignment="1">
      <alignment horizontal="right"/>
    </xf>
    <xf numFmtId="164" fontId="5" fillId="6" borderId="7" xfId="0" applyNumberFormat="1" applyFont="1" applyFill="1" applyBorder="1"/>
    <xf numFmtId="164" fontId="5" fillId="6" borderId="8" xfId="0" applyNumberFormat="1" applyFont="1" applyFill="1" applyBorder="1" applyAlignment="1">
      <alignment horizontal="center"/>
    </xf>
    <xf numFmtId="164" fontId="5" fillId="6" borderId="8" xfId="0" applyNumberFormat="1" applyFont="1" applyFill="1" applyBorder="1"/>
    <xf numFmtId="0" fontId="7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0" fontId="10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BEEEF4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7"/>
  <sheetViews>
    <sheetView tabSelected="1" view="pageBreakPreview" topLeftCell="A41" zoomScale="95" zoomScaleSheetLayoutView="95" workbookViewId="0">
      <pane xSplit="1" topLeftCell="B1" activePane="topRight" state="frozen"/>
      <selection pane="topRight" activeCell="E16" sqref="E16"/>
    </sheetView>
  </sheetViews>
  <sheetFormatPr defaultRowHeight="11.25"/>
  <cols>
    <col min="1" max="1" width="58.5" style="1" customWidth="1"/>
    <col min="2" max="2" width="22.33203125" customWidth="1"/>
    <col min="3" max="6" width="14.5" customWidth="1"/>
    <col min="7" max="7" width="16.1640625" customWidth="1"/>
  </cols>
  <sheetData>
    <row r="1" spans="1:7" ht="17.25" customHeight="1">
      <c r="A1" s="41" t="s">
        <v>70</v>
      </c>
      <c r="B1" s="40"/>
      <c r="C1" s="17"/>
      <c r="D1" s="28"/>
      <c r="E1" s="28"/>
    </row>
    <row r="2" spans="1:7" ht="15" customHeight="1" thickBot="1">
      <c r="A2" s="16" t="s">
        <v>71</v>
      </c>
      <c r="B2" s="16"/>
      <c r="C2" s="16"/>
      <c r="D2" s="16"/>
      <c r="E2" s="16"/>
      <c r="G2" s="35" t="s">
        <v>81</v>
      </c>
    </row>
    <row r="3" spans="1:7" ht="17.25" customHeight="1" thickBot="1">
      <c r="A3" s="39" t="s">
        <v>87</v>
      </c>
      <c r="B3" s="40"/>
      <c r="C3" s="42" t="s">
        <v>80</v>
      </c>
      <c r="D3" s="43"/>
      <c r="E3" s="43"/>
      <c r="F3" s="43"/>
      <c r="G3" s="44"/>
    </row>
    <row r="4" spans="1:7" ht="21" hidden="1" thickBot="1">
      <c r="B4" s="10"/>
      <c r="C4" s="10"/>
      <c r="D4" s="10"/>
      <c r="E4" s="10"/>
    </row>
    <row r="5" spans="1:7" ht="12" hidden="1" thickBot="1"/>
    <row r="6" spans="1:7" ht="12" hidden="1" thickBot="1"/>
    <row r="7" spans="1:7" ht="12" hidden="1" thickBot="1"/>
    <row r="8" spans="1:7" ht="39.75" customHeight="1">
      <c r="A8" s="6" t="s">
        <v>5</v>
      </c>
      <c r="B8" s="6" t="s">
        <v>6</v>
      </c>
      <c r="C8" s="32" t="s">
        <v>79</v>
      </c>
      <c r="D8" s="31" t="s">
        <v>88</v>
      </c>
      <c r="E8" s="30" t="s">
        <v>89</v>
      </c>
      <c r="F8" s="33" t="s">
        <v>82</v>
      </c>
      <c r="G8" s="34" t="s">
        <v>83</v>
      </c>
    </row>
    <row r="9" spans="1:7" s="3" customFormat="1" ht="13.5" thickBot="1">
      <c r="A9" s="2">
        <v>1</v>
      </c>
      <c r="B9" s="2">
        <v>2</v>
      </c>
      <c r="C9" s="19">
        <v>2</v>
      </c>
      <c r="D9" s="29">
        <v>3</v>
      </c>
      <c r="E9" s="23">
        <v>4</v>
      </c>
      <c r="F9" s="25">
        <v>5</v>
      </c>
      <c r="G9" s="26">
        <v>6</v>
      </c>
    </row>
    <row r="10" spans="1:7" ht="24.75" customHeight="1">
      <c r="A10" s="14" t="s">
        <v>67</v>
      </c>
      <c r="B10" s="15" t="s">
        <v>7</v>
      </c>
      <c r="C10" s="20">
        <f>C11+C39</f>
        <v>73596.7</v>
      </c>
      <c r="D10" s="20">
        <f>D11+D39</f>
        <v>8473.5</v>
      </c>
      <c r="E10" s="20">
        <f>E11+E39</f>
        <v>8290.9</v>
      </c>
      <c r="F10" s="36">
        <f>D10-E10</f>
        <v>182.60000000000036</v>
      </c>
      <c r="G10" s="37">
        <f>D10/C10*100</f>
        <v>11.513423835579585</v>
      </c>
    </row>
    <row r="11" spans="1:7" ht="20.25" customHeight="1">
      <c r="A11" s="7" t="s">
        <v>68</v>
      </c>
      <c r="B11" s="8" t="s">
        <v>7</v>
      </c>
      <c r="C11" s="18">
        <f>C12+C14+C29+C24+C13</f>
        <v>56409</v>
      </c>
      <c r="D11" s="18">
        <f t="shared" ref="D11:E11" si="0">D12+D14+D29+D24+D13</f>
        <v>6495.9000000000005</v>
      </c>
      <c r="E11" s="18">
        <f t="shared" si="0"/>
        <v>6851.4</v>
      </c>
      <c r="F11" s="36">
        <f t="shared" ref="F11:F57" si="1">D11-E11</f>
        <v>-355.49999999999909</v>
      </c>
      <c r="G11" s="37">
        <f t="shared" ref="G11:G57" si="2">D11/C11*100</f>
        <v>11.515715577301496</v>
      </c>
    </row>
    <row r="12" spans="1:7" ht="18.75" customHeight="1">
      <c r="A12" s="4" t="s">
        <v>8</v>
      </c>
      <c r="B12" s="5" t="s">
        <v>9</v>
      </c>
      <c r="C12" s="21">
        <v>31332</v>
      </c>
      <c r="D12" s="21">
        <v>4216.6000000000004</v>
      </c>
      <c r="E12" s="21">
        <v>4538.7</v>
      </c>
      <c r="F12" s="36">
        <f t="shared" si="1"/>
        <v>-322.09999999999945</v>
      </c>
      <c r="G12" s="37">
        <f t="shared" si="2"/>
        <v>13.457806715179371</v>
      </c>
    </row>
    <row r="13" spans="1:7" ht="18.75" customHeight="1">
      <c r="A13" s="7" t="s">
        <v>84</v>
      </c>
      <c r="B13" s="5" t="s">
        <v>85</v>
      </c>
      <c r="C13" s="21">
        <v>5410</v>
      </c>
      <c r="D13" s="21">
        <v>431.6</v>
      </c>
      <c r="E13" s="21">
        <v>0</v>
      </c>
      <c r="F13" s="36">
        <f t="shared" si="1"/>
        <v>431.6</v>
      </c>
      <c r="G13" s="37"/>
    </row>
    <row r="14" spans="1:7" ht="12.75">
      <c r="A14" s="7" t="s">
        <v>13</v>
      </c>
      <c r="B14" s="8" t="s">
        <v>14</v>
      </c>
      <c r="C14" s="21">
        <f>C15+C21+C23</f>
        <v>6531</v>
      </c>
      <c r="D14" s="21">
        <f>D15+D21+D23</f>
        <v>910.19999999999982</v>
      </c>
      <c r="E14" s="21">
        <f>E15+E21+E23+E22</f>
        <v>1124.6999999999998</v>
      </c>
      <c r="F14" s="36">
        <f t="shared" si="1"/>
        <v>-214.5</v>
      </c>
      <c r="G14" s="37">
        <f t="shared" si="2"/>
        <v>13.936610013780429</v>
      </c>
    </row>
    <row r="15" spans="1:7" s="9" customFormat="1" ht="22.5">
      <c r="A15" s="4" t="s">
        <v>15</v>
      </c>
      <c r="B15" s="5" t="s">
        <v>16</v>
      </c>
      <c r="C15" s="27">
        <f>C16+C18+C19+C20</f>
        <v>2147</v>
      </c>
      <c r="D15" s="27">
        <f>D16+D18+D20</f>
        <v>275.99999999999994</v>
      </c>
      <c r="E15" s="27">
        <f>E16+E18+E20+E19+E17+E19</f>
        <v>438.3</v>
      </c>
      <c r="F15" s="36">
        <f t="shared" si="1"/>
        <v>-162.30000000000007</v>
      </c>
      <c r="G15" s="37">
        <f t="shared" si="2"/>
        <v>12.85514671634839</v>
      </c>
    </row>
    <row r="16" spans="1:7" ht="21" customHeight="1">
      <c r="A16" s="4" t="s">
        <v>17</v>
      </c>
      <c r="B16" s="5" t="s">
        <v>48</v>
      </c>
      <c r="C16" s="22">
        <v>1930</v>
      </c>
      <c r="D16" s="22">
        <v>239.7</v>
      </c>
      <c r="E16" s="22">
        <v>294.10000000000002</v>
      </c>
      <c r="F16" s="36">
        <f t="shared" si="1"/>
        <v>-54.400000000000034</v>
      </c>
      <c r="G16" s="37">
        <f t="shared" si="2"/>
        <v>12.419689119170982</v>
      </c>
    </row>
    <row r="17" spans="1:7" ht="12" customHeight="1">
      <c r="A17" s="4" t="s">
        <v>17</v>
      </c>
      <c r="B17" s="5" t="s">
        <v>49</v>
      </c>
      <c r="C17" s="22"/>
      <c r="D17" s="22"/>
      <c r="E17" s="22">
        <v>2.4</v>
      </c>
      <c r="F17" s="36">
        <f t="shared" si="1"/>
        <v>-2.4</v>
      </c>
      <c r="G17" s="37" t="e">
        <f t="shared" si="2"/>
        <v>#DIV/0!</v>
      </c>
    </row>
    <row r="18" spans="1:7" ht="33.75" customHeight="1">
      <c r="A18" s="4" t="s">
        <v>18</v>
      </c>
      <c r="B18" s="5" t="s">
        <v>50</v>
      </c>
      <c r="C18" s="22">
        <v>20</v>
      </c>
      <c r="D18" s="22">
        <v>23.9</v>
      </c>
      <c r="E18" s="22">
        <v>84.9</v>
      </c>
      <c r="F18" s="36">
        <f t="shared" si="1"/>
        <v>-61.000000000000007</v>
      </c>
      <c r="G18" s="37">
        <f t="shared" si="2"/>
        <v>119.49999999999999</v>
      </c>
    </row>
    <row r="19" spans="1:7" s="9" customFormat="1" ht="33.75">
      <c r="A19" s="4" t="s">
        <v>18</v>
      </c>
      <c r="B19" s="5" t="s">
        <v>51</v>
      </c>
      <c r="C19" s="22">
        <v>22</v>
      </c>
      <c r="D19" s="22">
        <v>0</v>
      </c>
      <c r="E19" s="22">
        <v>3.1</v>
      </c>
      <c r="F19" s="36">
        <f t="shared" si="1"/>
        <v>-3.1</v>
      </c>
      <c r="G19" s="37">
        <f t="shared" si="2"/>
        <v>0</v>
      </c>
    </row>
    <row r="20" spans="1:7" s="9" customFormat="1" ht="12.75">
      <c r="A20" s="4" t="s">
        <v>58</v>
      </c>
      <c r="B20" s="5" t="s">
        <v>59</v>
      </c>
      <c r="C20" s="22">
        <v>175</v>
      </c>
      <c r="D20" s="22">
        <v>12.4</v>
      </c>
      <c r="E20" s="22">
        <v>50.7</v>
      </c>
      <c r="F20" s="36">
        <f t="shared" si="1"/>
        <v>-38.300000000000004</v>
      </c>
      <c r="G20" s="37">
        <f t="shared" si="2"/>
        <v>7.0857142857142854</v>
      </c>
    </row>
    <row r="21" spans="1:7" s="9" customFormat="1" ht="22.5">
      <c r="A21" s="4" t="s">
        <v>19</v>
      </c>
      <c r="B21" s="5" t="s">
        <v>60</v>
      </c>
      <c r="C21" s="27">
        <v>3284</v>
      </c>
      <c r="D21" s="27">
        <v>622.4</v>
      </c>
      <c r="E21" s="27">
        <v>666.2</v>
      </c>
      <c r="F21" s="36">
        <f t="shared" si="1"/>
        <v>-43.800000000000068</v>
      </c>
      <c r="G21" s="37">
        <f t="shared" si="2"/>
        <v>18.952496954933007</v>
      </c>
    </row>
    <row r="22" spans="1:7" ht="22.5">
      <c r="A22" s="4" t="s">
        <v>19</v>
      </c>
      <c r="B22" s="5" t="s">
        <v>61</v>
      </c>
      <c r="C22" s="27"/>
      <c r="D22" s="27"/>
      <c r="E22" s="27">
        <v>3.6</v>
      </c>
      <c r="F22" s="36">
        <f t="shared" si="1"/>
        <v>-3.6</v>
      </c>
      <c r="G22" s="37" t="e">
        <f t="shared" si="2"/>
        <v>#DIV/0!</v>
      </c>
    </row>
    <row r="23" spans="1:7" s="9" customFormat="1" ht="12.75">
      <c r="A23" s="4" t="s">
        <v>20</v>
      </c>
      <c r="B23" s="5" t="s">
        <v>21</v>
      </c>
      <c r="C23" s="27">
        <v>1100</v>
      </c>
      <c r="D23" s="27">
        <v>11.8</v>
      </c>
      <c r="E23" s="27">
        <v>16.600000000000001</v>
      </c>
      <c r="F23" s="36">
        <f t="shared" si="1"/>
        <v>-4.8000000000000007</v>
      </c>
      <c r="G23" s="37">
        <f t="shared" si="2"/>
        <v>1.0727272727272728</v>
      </c>
    </row>
    <row r="24" spans="1:7" ht="16.5" customHeight="1">
      <c r="A24" s="7" t="s">
        <v>22</v>
      </c>
      <c r="B24" s="8" t="s">
        <v>23</v>
      </c>
      <c r="C24" s="22">
        <f>C25+C26+C27+C28</f>
        <v>12806</v>
      </c>
      <c r="D24" s="22">
        <f>D25+D26+D27+D28</f>
        <v>889.1</v>
      </c>
      <c r="E24" s="22">
        <f>E25+E26+E27+E28</f>
        <v>1148</v>
      </c>
      <c r="F24" s="36">
        <f t="shared" si="1"/>
        <v>-258.89999999999998</v>
      </c>
      <c r="G24" s="37">
        <f t="shared" si="2"/>
        <v>6.9428392940808994</v>
      </c>
    </row>
    <row r="25" spans="1:7" ht="12.75">
      <c r="A25" s="4" t="s">
        <v>24</v>
      </c>
      <c r="B25" s="5" t="s">
        <v>25</v>
      </c>
      <c r="C25" s="22">
        <v>952</v>
      </c>
      <c r="D25" s="22">
        <v>9.5</v>
      </c>
      <c r="E25" s="22">
        <v>16</v>
      </c>
      <c r="F25" s="36">
        <f t="shared" si="1"/>
        <v>-6.5</v>
      </c>
      <c r="G25" s="37">
        <f t="shared" si="2"/>
        <v>0.99789915966386544</v>
      </c>
    </row>
    <row r="26" spans="1:7" ht="12.75">
      <c r="A26" s="4" t="s">
        <v>77</v>
      </c>
      <c r="B26" s="5" t="s">
        <v>26</v>
      </c>
      <c r="C26" s="22">
        <v>7959</v>
      </c>
      <c r="D26" s="22">
        <v>348.1</v>
      </c>
      <c r="E26" s="22">
        <v>319.2</v>
      </c>
      <c r="F26" s="36">
        <f t="shared" si="1"/>
        <v>28.900000000000034</v>
      </c>
      <c r="G26" s="37">
        <f t="shared" si="2"/>
        <v>4.3736650332956408</v>
      </c>
    </row>
    <row r="27" spans="1:7" ht="12.75">
      <c r="A27" s="4" t="s">
        <v>76</v>
      </c>
      <c r="B27" s="5" t="s">
        <v>52</v>
      </c>
      <c r="C27" s="22">
        <v>3895</v>
      </c>
      <c r="D27" s="22">
        <v>531.5</v>
      </c>
      <c r="E27" s="22">
        <v>812.8</v>
      </c>
      <c r="F27" s="36">
        <f t="shared" si="1"/>
        <v>-281.29999999999995</v>
      </c>
      <c r="G27" s="37">
        <f t="shared" si="2"/>
        <v>13.645699614890885</v>
      </c>
    </row>
    <row r="28" spans="1:7" ht="12.75">
      <c r="A28" s="4"/>
      <c r="B28" s="5" t="s">
        <v>53</v>
      </c>
      <c r="C28" s="22">
        <v>0</v>
      </c>
      <c r="D28" s="22">
        <v>0</v>
      </c>
      <c r="E28" s="22">
        <v>0</v>
      </c>
      <c r="F28" s="36">
        <f t="shared" si="1"/>
        <v>0</v>
      </c>
      <c r="G28" s="37" t="e">
        <f t="shared" si="2"/>
        <v>#DIV/0!</v>
      </c>
    </row>
    <row r="29" spans="1:7" ht="22.5" customHeight="1">
      <c r="A29" s="7" t="s">
        <v>27</v>
      </c>
      <c r="B29" s="8" t="s">
        <v>28</v>
      </c>
      <c r="C29" s="21">
        <f>C30+C31+C32</f>
        <v>330</v>
      </c>
      <c r="D29" s="21">
        <f>D30+D31+D32</f>
        <v>48.4</v>
      </c>
      <c r="E29" s="21">
        <f>E30+E31+E32</f>
        <v>40</v>
      </c>
      <c r="F29" s="36">
        <f t="shared" si="1"/>
        <v>8.3999999999999986</v>
      </c>
      <c r="G29" s="37">
        <f t="shared" si="2"/>
        <v>14.666666666666666</v>
      </c>
    </row>
    <row r="30" spans="1:7" ht="22.5">
      <c r="A30" s="4" t="s">
        <v>29</v>
      </c>
      <c r="B30" s="5" t="s">
        <v>54</v>
      </c>
      <c r="C30" s="22">
        <v>330</v>
      </c>
      <c r="D30" s="22">
        <v>48.4</v>
      </c>
      <c r="E30" s="22">
        <v>40</v>
      </c>
      <c r="F30" s="36">
        <f t="shared" si="1"/>
        <v>8.3999999999999986</v>
      </c>
      <c r="G30" s="37">
        <f t="shared" si="2"/>
        <v>14.666666666666666</v>
      </c>
    </row>
    <row r="31" spans="1:7" s="9" customFormat="1" ht="12.75">
      <c r="A31" s="4"/>
      <c r="B31" s="5" t="s">
        <v>55</v>
      </c>
      <c r="C31" s="22"/>
      <c r="D31" s="22"/>
      <c r="E31" s="22"/>
      <c r="F31" s="36">
        <f t="shared" si="1"/>
        <v>0</v>
      </c>
      <c r="G31" s="37" t="e">
        <f t="shared" si="2"/>
        <v>#DIV/0!</v>
      </c>
    </row>
    <row r="32" spans="1:7" ht="12.75">
      <c r="A32" s="4"/>
      <c r="B32" s="5" t="s">
        <v>56</v>
      </c>
      <c r="C32" s="22"/>
      <c r="D32" s="22"/>
      <c r="E32" s="22"/>
      <c r="F32" s="36">
        <f t="shared" si="1"/>
        <v>0</v>
      </c>
      <c r="G32" s="37" t="e">
        <f t="shared" si="2"/>
        <v>#DIV/0!</v>
      </c>
    </row>
    <row r="33" spans="1:7" ht="22.5">
      <c r="A33" s="7" t="s">
        <v>30</v>
      </c>
      <c r="B33" s="8" t="s">
        <v>31</v>
      </c>
      <c r="C33" s="22">
        <v>0</v>
      </c>
      <c r="D33" s="22">
        <v>0</v>
      </c>
      <c r="E33" s="22">
        <v>0</v>
      </c>
      <c r="F33" s="36">
        <f t="shared" si="1"/>
        <v>0</v>
      </c>
      <c r="G33" s="37" t="e">
        <f t="shared" si="2"/>
        <v>#DIV/0!</v>
      </c>
    </row>
    <row r="34" spans="1:7" ht="12.75">
      <c r="A34" s="7" t="s">
        <v>43</v>
      </c>
      <c r="B34" s="8" t="s">
        <v>44</v>
      </c>
      <c r="C34" s="22"/>
      <c r="D34" s="22"/>
      <c r="E34" s="22"/>
      <c r="F34" s="36">
        <f t="shared" si="1"/>
        <v>0</v>
      </c>
      <c r="G34" s="37" t="e">
        <f t="shared" si="2"/>
        <v>#DIV/0!</v>
      </c>
    </row>
    <row r="35" spans="1:7" ht="22.5">
      <c r="A35" s="7" t="s">
        <v>62</v>
      </c>
      <c r="B35" s="8"/>
      <c r="C35" s="22"/>
      <c r="D35" s="22"/>
      <c r="E35" s="22"/>
      <c r="F35" s="36">
        <f t="shared" si="1"/>
        <v>0</v>
      </c>
      <c r="G35" s="37" t="e">
        <f t="shared" si="2"/>
        <v>#DIV/0!</v>
      </c>
    </row>
    <row r="36" spans="1:7" ht="22.5">
      <c r="A36" s="7" t="s">
        <v>45</v>
      </c>
      <c r="B36" s="8"/>
      <c r="C36" s="22"/>
      <c r="D36" s="22"/>
      <c r="E36" s="22"/>
      <c r="F36" s="36">
        <f t="shared" si="1"/>
        <v>0</v>
      </c>
      <c r="G36" s="37" t="e">
        <f t="shared" si="2"/>
        <v>#DIV/0!</v>
      </c>
    </row>
    <row r="37" spans="1:7" ht="22.5">
      <c r="A37" s="4" t="s">
        <v>45</v>
      </c>
      <c r="B37" s="5"/>
      <c r="C37" s="22"/>
      <c r="D37" s="22"/>
      <c r="E37" s="22"/>
      <c r="F37" s="36">
        <f t="shared" si="1"/>
        <v>0</v>
      </c>
      <c r="G37" s="37" t="e">
        <f t="shared" si="2"/>
        <v>#DIV/0!</v>
      </c>
    </row>
    <row r="38" spans="1:7" ht="12.75">
      <c r="A38" s="4" t="s">
        <v>42</v>
      </c>
      <c r="B38" s="5"/>
      <c r="C38" s="22"/>
      <c r="D38" s="22"/>
      <c r="E38" s="22"/>
      <c r="F38" s="36">
        <f t="shared" si="1"/>
        <v>0</v>
      </c>
      <c r="G38" s="37" t="e">
        <f t="shared" si="2"/>
        <v>#DIV/0!</v>
      </c>
    </row>
    <row r="39" spans="1:7" ht="18">
      <c r="A39" s="13" t="s">
        <v>66</v>
      </c>
      <c r="B39" s="5"/>
      <c r="C39" s="18">
        <f>C40+C46+C49+C51+C55+C56</f>
        <v>17187.7</v>
      </c>
      <c r="D39" s="18">
        <f>D40+D46+D49+D51+D55+D56+D48+D50</f>
        <v>1977.6</v>
      </c>
      <c r="E39" s="18">
        <f>E40+E46+E49+E51+E55+E56+E48</f>
        <v>1439.4999999999998</v>
      </c>
      <c r="F39" s="36">
        <f t="shared" si="1"/>
        <v>538.10000000000014</v>
      </c>
      <c r="G39" s="37">
        <f t="shared" si="2"/>
        <v>11.505902476771178</v>
      </c>
    </row>
    <row r="40" spans="1:7" ht="33.75">
      <c r="A40" s="7" t="s">
        <v>2</v>
      </c>
      <c r="B40" s="8" t="s">
        <v>3</v>
      </c>
      <c r="C40" s="21">
        <f>C41+C42+C43+C44+C45</f>
        <v>7365.8</v>
      </c>
      <c r="D40" s="21">
        <f>D41+D42+D43+D44+D45</f>
        <v>765.1</v>
      </c>
      <c r="E40" s="21">
        <f>E41+E42+E43+E44+E45</f>
        <v>162.9</v>
      </c>
      <c r="F40" s="36">
        <f t="shared" si="1"/>
        <v>602.20000000000005</v>
      </c>
      <c r="G40" s="37">
        <f t="shared" si="2"/>
        <v>10.38719487360504</v>
      </c>
    </row>
    <row r="41" spans="1:7" ht="22.5">
      <c r="A41" s="7" t="s">
        <v>41</v>
      </c>
      <c r="B41" s="8" t="s">
        <v>40</v>
      </c>
      <c r="C41" s="22">
        <v>0</v>
      </c>
      <c r="D41" s="22">
        <v>0</v>
      </c>
      <c r="E41" s="22">
        <v>0</v>
      </c>
      <c r="F41" s="36">
        <f t="shared" si="1"/>
        <v>0</v>
      </c>
      <c r="G41" s="37" t="e">
        <f t="shared" si="2"/>
        <v>#DIV/0!</v>
      </c>
    </row>
    <row r="42" spans="1:7" ht="45">
      <c r="A42" s="4" t="s">
        <v>4</v>
      </c>
      <c r="B42" s="5" t="s">
        <v>72</v>
      </c>
      <c r="C42" s="22">
        <v>6396.8</v>
      </c>
      <c r="D42" s="22">
        <v>676.5</v>
      </c>
      <c r="E42" s="22">
        <v>84.9</v>
      </c>
      <c r="F42" s="36">
        <f t="shared" si="1"/>
        <v>591.6</v>
      </c>
      <c r="G42" s="37">
        <f t="shared" si="2"/>
        <v>10.575600300150075</v>
      </c>
    </row>
    <row r="43" spans="1:7" ht="12.75">
      <c r="A43" s="4"/>
      <c r="B43" s="5" t="s">
        <v>57</v>
      </c>
      <c r="C43" s="22"/>
      <c r="D43" s="22"/>
      <c r="E43" s="22">
        <v>15</v>
      </c>
      <c r="F43" s="36">
        <f t="shared" si="1"/>
        <v>-15</v>
      </c>
      <c r="G43" s="37" t="e">
        <f t="shared" si="2"/>
        <v>#DIV/0!</v>
      </c>
    </row>
    <row r="44" spans="1:7" ht="12.75">
      <c r="A44" s="4" t="s">
        <v>46</v>
      </c>
      <c r="B44" s="5" t="s">
        <v>47</v>
      </c>
      <c r="C44" s="22">
        <v>0</v>
      </c>
      <c r="D44" s="22">
        <v>0</v>
      </c>
      <c r="E44" s="22">
        <v>0.5</v>
      </c>
      <c r="F44" s="36">
        <f t="shared" si="1"/>
        <v>-0.5</v>
      </c>
      <c r="G44" s="37" t="e">
        <f t="shared" si="2"/>
        <v>#DIV/0!</v>
      </c>
    </row>
    <row r="45" spans="1:7" ht="33.75">
      <c r="A45" s="4" t="s">
        <v>32</v>
      </c>
      <c r="B45" s="5" t="s">
        <v>90</v>
      </c>
      <c r="C45" s="22">
        <v>969</v>
      </c>
      <c r="D45" s="22">
        <v>88.6</v>
      </c>
      <c r="E45" s="22">
        <v>62.5</v>
      </c>
      <c r="F45" s="36">
        <f t="shared" si="1"/>
        <v>26.099999999999994</v>
      </c>
      <c r="G45" s="37">
        <f t="shared" si="2"/>
        <v>9.1434468524251802</v>
      </c>
    </row>
    <row r="46" spans="1:7" ht="12.75">
      <c r="A46" s="7" t="s">
        <v>33</v>
      </c>
      <c r="B46" s="8" t="s">
        <v>34</v>
      </c>
      <c r="C46" s="21">
        <f>C47</f>
        <v>128</v>
      </c>
      <c r="D46" s="21">
        <f>D47</f>
        <v>22.5</v>
      </c>
      <c r="E46" s="21">
        <f>E47</f>
        <v>25.2</v>
      </c>
      <c r="F46" s="36">
        <f t="shared" si="1"/>
        <v>-2.6999999999999993</v>
      </c>
      <c r="G46" s="37">
        <f t="shared" si="2"/>
        <v>17.578125</v>
      </c>
    </row>
    <row r="47" spans="1:7" ht="12.75">
      <c r="A47" s="4" t="s">
        <v>35</v>
      </c>
      <c r="B47" s="5" t="s">
        <v>36</v>
      </c>
      <c r="C47" s="22">
        <v>128</v>
      </c>
      <c r="D47" s="22">
        <v>22.5</v>
      </c>
      <c r="E47" s="22">
        <v>25.2</v>
      </c>
      <c r="F47" s="36">
        <f t="shared" si="1"/>
        <v>-2.6999999999999993</v>
      </c>
      <c r="G47" s="37">
        <f t="shared" si="2"/>
        <v>17.578125</v>
      </c>
    </row>
    <row r="48" spans="1:7" ht="12.75">
      <c r="A48" s="7" t="s">
        <v>78</v>
      </c>
      <c r="B48" s="5"/>
      <c r="C48" s="22"/>
      <c r="D48" s="22"/>
      <c r="E48" s="22"/>
      <c r="F48" s="36">
        <f t="shared" si="1"/>
        <v>0</v>
      </c>
      <c r="G48" s="37" t="e">
        <f t="shared" si="2"/>
        <v>#DIV/0!</v>
      </c>
    </row>
    <row r="49" spans="1:7" ht="12.75">
      <c r="A49" s="12" t="s">
        <v>63</v>
      </c>
      <c r="B49" s="8" t="s">
        <v>64</v>
      </c>
      <c r="C49" s="21">
        <v>8687.9</v>
      </c>
      <c r="D49" s="21">
        <v>1044.0999999999999</v>
      </c>
      <c r="E49" s="21">
        <v>1097</v>
      </c>
      <c r="F49" s="36">
        <f t="shared" si="1"/>
        <v>-52.900000000000091</v>
      </c>
      <c r="G49" s="37">
        <f t="shared" si="2"/>
        <v>12.017863925689753</v>
      </c>
    </row>
    <row r="50" spans="1:7" ht="12.75">
      <c r="A50" s="12" t="s">
        <v>86</v>
      </c>
      <c r="B50" s="8"/>
      <c r="C50" s="21"/>
      <c r="D50" s="21">
        <v>49.9</v>
      </c>
      <c r="E50" s="21">
        <v>3.1</v>
      </c>
      <c r="F50" s="36">
        <f t="shared" si="1"/>
        <v>46.8</v>
      </c>
      <c r="G50" s="37"/>
    </row>
    <row r="51" spans="1:7" ht="24">
      <c r="A51" s="11" t="s">
        <v>37</v>
      </c>
      <c r="B51" s="8" t="s">
        <v>38</v>
      </c>
      <c r="C51" s="21">
        <f>C52+C53+C54</f>
        <v>0</v>
      </c>
      <c r="D51" s="21">
        <f>D52+D53+D54</f>
        <v>5.2</v>
      </c>
      <c r="E51" s="21">
        <f>E52+E53+E54</f>
        <v>20.6</v>
      </c>
      <c r="F51" s="36">
        <f t="shared" si="1"/>
        <v>-15.400000000000002</v>
      </c>
      <c r="G51" s="37" t="e">
        <f t="shared" si="2"/>
        <v>#DIV/0!</v>
      </c>
    </row>
    <row r="52" spans="1:7" ht="33.75">
      <c r="A52" s="4" t="s">
        <v>39</v>
      </c>
      <c r="B52" s="5" t="s">
        <v>73</v>
      </c>
      <c r="C52" s="22">
        <v>0</v>
      </c>
      <c r="D52" s="22">
        <v>0</v>
      </c>
      <c r="E52" s="22">
        <v>0</v>
      </c>
      <c r="F52" s="36">
        <f t="shared" si="1"/>
        <v>0</v>
      </c>
      <c r="G52" s="37" t="e">
        <f t="shared" si="2"/>
        <v>#DIV/0!</v>
      </c>
    </row>
    <row r="53" spans="1:7" ht="22.5">
      <c r="A53" s="4" t="s">
        <v>69</v>
      </c>
      <c r="B53" s="5" t="s">
        <v>75</v>
      </c>
      <c r="C53" s="22">
        <v>0</v>
      </c>
      <c r="D53" s="22">
        <v>0</v>
      </c>
      <c r="E53" s="22"/>
      <c r="F53" s="36">
        <f t="shared" si="1"/>
        <v>0</v>
      </c>
      <c r="G53" s="37" t="e">
        <f t="shared" si="2"/>
        <v>#DIV/0!</v>
      </c>
    </row>
    <row r="54" spans="1:7" ht="12.75">
      <c r="A54" s="4" t="s">
        <v>65</v>
      </c>
      <c r="B54" s="5" t="s">
        <v>74</v>
      </c>
      <c r="C54" s="22">
        <v>0</v>
      </c>
      <c r="D54" s="22">
        <v>5.2</v>
      </c>
      <c r="E54" s="22">
        <v>20.6</v>
      </c>
      <c r="F54" s="36">
        <f t="shared" si="1"/>
        <v>-15.400000000000002</v>
      </c>
      <c r="G54" s="37" t="e">
        <f t="shared" si="2"/>
        <v>#DIV/0!</v>
      </c>
    </row>
    <row r="55" spans="1:7" ht="12.75">
      <c r="A55" s="7" t="s">
        <v>0</v>
      </c>
      <c r="B55" s="8" t="s">
        <v>1</v>
      </c>
      <c r="C55" s="21">
        <v>1006</v>
      </c>
      <c r="D55" s="21">
        <v>90.8</v>
      </c>
      <c r="E55" s="21">
        <v>133.80000000000001</v>
      </c>
      <c r="F55" s="36">
        <f t="shared" si="1"/>
        <v>-43.000000000000014</v>
      </c>
      <c r="G55" s="37">
        <f t="shared" si="2"/>
        <v>9.0258449304174952</v>
      </c>
    </row>
    <row r="56" spans="1:7" ht="12.75">
      <c r="A56" s="7" t="s">
        <v>10</v>
      </c>
      <c r="B56" s="8" t="s">
        <v>11</v>
      </c>
      <c r="C56" s="21">
        <v>0</v>
      </c>
      <c r="D56" s="21">
        <v>0</v>
      </c>
      <c r="E56" s="21">
        <v>0</v>
      </c>
      <c r="F56" s="36">
        <f t="shared" si="1"/>
        <v>0</v>
      </c>
      <c r="G56" s="37" t="e">
        <f t="shared" si="2"/>
        <v>#DIV/0!</v>
      </c>
    </row>
    <row r="57" spans="1:7" ht="12.75">
      <c r="A57" s="4"/>
      <c r="B57" s="5" t="s">
        <v>12</v>
      </c>
      <c r="C57" s="22">
        <v>0</v>
      </c>
      <c r="D57" s="24"/>
      <c r="E57" s="24"/>
      <c r="F57" s="36">
        <f t="shared" si="1"/>
        <v>0</v>
      </c>
      <c r="G57" s="38" t="e">
        <f t="shared" si="2"/>
        <v>#DIV/0!</v>
      </c>
    </row>
  </sheetData>
  <mergeCells count="3">
    <mergeCell ref="A3:B3"/>
    <mergeCell ref="A1:B1"/>
    <mergeCell ref="C3:G3"/>
  </mergeCells>
  <phoneticPr fontId="2" type="noConversion"/>
  <pageMargins left="0.35433070866141736" right="0.35433070866141736" top="0.39370078740157483" bottom="0.39370078740157483" header="0.51181102362204722" footer="0.31496062992125984"/>
  <pageSetup paperSize="9" scale="7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2012-2013</vt:lpstr>
      <vt:lpstr>'2012-2013'!Область_печати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Dotaeva SR</cp:lastModifiedBy>
  <cp:lastPrinted>2014-03-12T04:07:33Z</cp:lastPrinted>
  <dcterms:created xsi:type="dcterms:W3CDTF">2005-06-06T04:55:52Z</dcterms:created>
  <dcterms:modified xsi:type="dcterms:W3CDTF">2014-03-12T04:07:52Z</dcterms:modified>
</cp:coreProperties>
</file>