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2-2013" sheetId="3" r:id="rId1"/>
  </sheets>
  <definedNames>
    <definedName name="_xlnm.Print_Area" localSheetId="0">'2012-2013'!$A$1:$H$43</definedName>
  </definedNames>
  <calcPr calcId="124519"/>
</workbook>
</file>

<file path=xl/calcChain.xml><?xml version="1.0" encoding="utf-8"?>
<calcChain xmlns="http://schemas.openxmlformats.org/spreadsheetml/2006/main">
  <c r="E13" i="3"/>
  <c r="G15"/>
  <c r="G12"/>
  <c r="G16"/>
  <c r="G18"/>
  <c r="G19"/>
  <c r="G20"/>
  <c r="G21"/>
  <c r="G23"/>
  <c r="G24"/>
  <c r="G25"/>
  <c r="G26"/>
  <c r="G27"/>
  <c r="G28"/>
  <c r="G29"/>
  <c r="G32"/>
  <c r="G33"/>
  <c r="G34"/>
  <c r="G35"/>
  <c r="G36"/>
  <c r="G38"/>
  <c r="G39"/>
  <c r="G40"/>
  <c r="G42"/>
  <c r="G43"/>
  <c r="F29"/>
  <c r="F40"/>
  <c r="F34"/>
  <c r="H34"/>
  <c r="F12"/>
  <c r="F15"/>
  <c r="F16"/>
  <c r="F18"/>
  <c r="F19"/>
  <c r="F20"/>
  <c r="F21"/>
  <c r="F23"/>
  <c r="F24"/>
  <c r="F25"/>
  <c r="F26"/>
  <c r="F27"/>
  <c r="F28"/>
  <c r="F32"/>
  <c r="F33"/>
  <c r="F35"/>
  <c r="F36"/>
  <c r="F38"/>
  <c r="F39"/>
  <c r="F42"/>
  <c r="F43"/>
  <c r="F41"/>
  <c r="E31"/>
  <c r="D31"/>
  <c r="C31"/>
  <c r="H12"/>
  <c r="H15"/>
  <c r="H16"/>
  <c r="H18"/>
  <c r="H19"/>
  <c r="H20"/>
  <c r="H21"/>
  <c r="H23"/>
  <c r="H24"/>
  <c r="H25"/>
  <c r="H26"/>
  <c r="H27"/>
  <c r="H28"/>
  <c r="H32"/>
  <c r="H33"/>
  <c r="H35"/>
  <c r="H36"/>
  <c r="H38"/>
  <c r="H39"/>
  <c r="H42"/>
  <c r="H43"/>
  <c r="D17"/>
  <c r="D13"/>
  <c r="F22"/>
  <c r="E17"/>
  <c r="C17"/>
  <c r="H37"/>
  <c r="C13"/>
  <c r="D11" l="1"/>
  <c r="F37"/>
  <c r="G17"/>
  <c r="G37"/>
  <c r="G31"/>
  <c r="G22"/>
  <c r="G13"/>
  <c r="G41"/>
  <c r="G14"/>
  <c r="E11"/>
  <c r="C11"/>
  <c r="D30"/>
  <c r="F13"/>
  <c r="H41"/>
  <c r="H31"/>
  <c r="F31"/>
  <c r="F17"/>
  <c r="F14"/>
  <c r="E30"/>
  <c r="H22"/>
  <c r="H17"/>
  <c r="H13"/>
  <c r="H14"/>
  <c r="C30"/>
  <c r="G11" l="1"/>
  <c r="D10"/>
  <c r="G30"/>
  <c r="C10"/>
  <c r="E10"/>
  <c r="H30"/>
  <c r="F30"/>
  <c r="F11"/>
  <c r="H11"/>
  <c r="G10" l="1"/>
  <c r="H10"/>
  <c r="F10"/>
</calcChain>
</file>

<file path=xl/sharedStrings.xml><?xml version="1.0" encoding="utf-8"?>
<sst xmlns="http://schemas.openxmlformats.org/spreadsheetml/2006/main" count="71" uniqueCount="69">
  <si>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</si>
  <si>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</si>
  <si>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</si>
  <si>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</si>
  <si>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</si>
  <si>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</si>
  <si>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</si>
  <si>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</si>
  <si>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</si>
  <si>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</si>
  <si>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</si>
  <si>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</si>
  <si>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</si>
  <si>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</si>
  <si>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</si>
  <si>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</si>
  <si>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</si>
  <si>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</si>
  <si>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</si>
  <si>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</si>
  <si>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00010606000030000110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</si>
  <si>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</si>
  <si>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</si>
  <si>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</si>
  <si>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</si>
  <si>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</si>
  <si>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</si>
  <si>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</si>
  <si>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</si>
  <si>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</si>
  <si>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</si>
  <si>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</si>
  <si>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</si>
  <si>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</si>
  <si>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</si>
  <si>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</si>
  <si>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</si>
  <si>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</si>
  <si>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00010606013100000110</t>
  </si>
  <si>
    <t>00010606023100000110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</si>
  <si>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</si>
  <si>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</si>
  <si>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</si>
  <si>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</si>
  <si>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</si>
  <si>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</si>
  <si>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СОБСТВЕННЫЕ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</si>
  <si>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</si>
  <si>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</si>
  <si>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</si>
  <si>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Земельный налог  (23)</t>
  </si>
  <si>
    <t>Земельный налог  (13)</t>
  </si>
  <si>
    <t>Доходы от компенсации затрат государства</t>
  </si>
  <si>
    <t>план 2014</t>
  </si>
  <si>
    <t>тыс.руб.</t>
  </si>
  <si>
    <t>факт.           отклонение от 2013</t>
  </si>
  <si>
    <t>исполнение 2014,      %</t>
  </si>
  <si>
    <t>АКЦИЗЫ</t>
  </si>
  <si>
    <t>00010300000000000000</t>
  </si>
  <si>
    <t>прчие доходы от компенсаци и затрат государ.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</si>
  <si>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</si>
  <si>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</si>
  <si>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</si>
  <si>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</si>
  <si>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</si>
  <si>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</si>
  <si>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на 01.04.14 г.</t>
  </si>
  <si>
    <t>факт  на 1.04.14</t>
  </si>
  <si>
    <t>факт на 1.04.13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</si>
</sst>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EEF4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2" borderId="2" xfId="0" applyNumberFormat="1" applyFont="1" applyFill="1" applyBorder="1"/>
    <xf numFmtId="165" fontId="9" fillId="4" borderId="2" xfId="0" applyNumberFormat="1" applyFont="1" applyFill="1" applyBorder="1" applyAlignment="1">
      <alignment vertical="top"/>
    </xf>
    <xf numFmtId="165" fontId="9" fillId="3" borderId="2" xfId="0" applyNumberFormat="1" applyFont="1" applyFill="1" applyBorder="1"/>
    <xf numFmtId="165" fontId="9" fillId="0" borderId="2" xfId="0" applyNumberFormat="1" applyFont="1" applyBorder="1"/>
    <xf numFmtId="165" fontId="9" fillId="5" borderId="2" xfId="0" applyNumberFormat="1" applyFont="1" applyFill="1" applyBorder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6" borderId="4" xfId="0" applyNumberFormat="1" applyFont="1" applyFill="1" applyBorder="1"/>
    <xf numFmtId="164" fontId="5" fillId="6" borderId="5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10" xfId="0" applyFont="1" applyBorder="1" applyAlignment="1">
      <alignment horizontal="center" vertical="justify"/>
    </xf>
    <xf numFmtId="0" fontId="11" fillId="0" borderId="11" xfId="0" applyFont="1" applyBorder="1" applyAlignment="1">
      <alignment horizontal="center" vertical="justify"/>
    </xf>
    <xf numFmtId="0" fontId="11" fillId="0" borderId="11" xfId="0" applyFont="1" applyBorder="1" applyAlignment="1">
      <alignment vertical="justify"/>
    </xf>
    <xf numFmtId="0" fontId="5" fillId="0" borderId="10" xfId="0" applyFont="1" applyBorder="1" applyAlignment="1">
      <alignment horizontal="center" vertical="justify"/>
    </xf>
    <xf numFmtId="0" fontId="5" fillId="0" borderId="12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top" wrapText="1"/>
    </xf>
    <xf numFmtId="49" fontId="1" fillId="4" borderId="2" xfId="0" applyNumberFormat="1" applyFont="1" applyFill="1" applyBorder="1" applyAlignment="1">
      <alignment vertical="top"/>
    </xf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3" xfId="0" applyBorder="1" applyAlignment="1">
      <alignment wrapText="1"/>
    </xf>
    <xf numFmtId="49" fontId="0" fillId="0" borderId="13" xfId="0" applyNumberFormat="1" applyBorder="1"/>
    <xf numFmtId="165" fontId="9" fillId="0" borderId="13" xfId="0" applyNumberFormat="1" applyFont="1" applyBorder="1"/>
    <xf numFmtId="164" fontId="5" fillId="6" borderId="14" xfId="0" applyNumberFormat="1" applyFont="1" applyFill="1" applyBorder="1"/>
    <xf numFmtId="164" fontId="5" fillId="6" borderId="15" xfId="0" applyNumberFormat="1" applyFont="1" applyFill="1" applyBorder="1" applyAlignment="1">
      <alignment horizontal="center"/>
    </xf>
    <xf numFmtId="165" fontId="9" fillId="2" borderId="6" xfId="0" applyNumberFormat="1" applyFont="1" applyFill="1" applyBorder="1"/>
    <xf numFmtId="0" fontId="7" fillId="7" borderId="2" xfId="0" applyFont="1" applyFill="1" applyBorder="1" applyAlignment="1">
      <alignment wrapText="1"/>
    </xf>
    <xf numFmtId="49" fontId="0" fillId="7" borderId="2" xfId="0" applyNumberFormat="1" applyFill="1" applyBorder="1"/>
    <xf numFmtId="165" fontId="9" fillId="7" borderId="2" xfId="0" applyNumberFormat="1" applyFon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49" fontId="0" fillId="2" borderId="6" xfId="0" applyNumberForma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justify"/>
    </xf>
    <xf numFmtId="0" fontId="0" fillId="0" borderId="17" xfId="0" applyBorder="1" applyAlignment="1">
      <alignment horizontal="center"/>
    </xf>
    <xf numFmtId="164" fontId="5" fillId="4" borderId="18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/>
    <xf numFmtId="49" fontId="0" fillId="3" borderId="2" xfId="0" applyNumberFormat="1" applyFill="1" applyBorder="1"/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BEEEF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="95" zoomScaleSheetLayoutView="95" workbookViewId="0">
      <pane xSplit="1" topLeftCell="B1" activePane="topRight" state="frozen"/>
      <selection pane="topRight" activeCell="C10" sqref="C10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66" t="s">
        <v>61</v>
      </c>
      <c r="B1" s="65"/>
      <c r="C1" s="12"/>
      <c r="D1" s="18"/>
      <c r="E1" s="18"/>
    </row>
    <row r="2" spans="1:8" ht="15" customHeight="1">
      <c r="A2" s="11" t="s">
        <v>48</v>
      </c>
      <c r="B2" s="11"/>
      <c r="C2" s="11"/>
      <c r="D2" s="11"/>
      <c r="E2" s="11"/>
      <c r="H2" s="19" t="s">
        <v>54</v>
      </c>
    </row>
    <row r="3" spans="1:8" ht="17.25" customHeight="1" thickBot="1">
      <c r="A3" s="64" t="s">
        <v>66</v>
      </c>
      <c r="B3" s="65"/>
      <c r="C3" s="67"/>
      <c r="D3" s="68"/>
      <c r="E3" s="68"/>
      <c r="F3" s="68"/>
      <c r="G3" s="68"/>
      <c r="H3" s="68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27" t="s">
        <v>53</v>
      </c>
      <c r="D8" s="28" t="s">
        <v>67</v>
      </c>
      <c r="E8" s="29" t="s">
        <v>68</v>
      </c>
      <c r="F8" s="30" t="s">
        <v>55</v>
      </c>
      <c r="G8" s="55" t="s">
        <v>62</v>
      </c>
      <c r="H8" s="31" t="s">
        <v>56</v>
      </c>
    </row>
    <row r="9" spans="1:8" s="3" customFormat="1" ht="13.5" thickBot="1">
      <c r="A9" s="2">
        <v>1</v>
      </c>
      <c r="B9" s="2">
        <v>2</v>
      </c>
      <c r="C9" s="22">
        <v>2</v>
      </c>
      <c r="D9" s="23">
        <v>3</v>
      </c>
      <c r="E9" s="24">
        <v>4</v>
      </c>
      <c r="F9" s="25">
        <v>5</v>
      </c>
      <c r="G9" s="56"/>
      <c r="H9" s="26">
        <v>6</v>
      </c>
    </row>
    <row r="10" spans="1:8" ht="24.75" customHeight="1">
      <c r="A10" s="36" t="s">
        <v>46</v>
      </c>
      <c r="B10" s="37" t="s">
        <v>7</v>
      </c>
      <c r="C10" s="14">
        <f>C11+C30+C29</f>
        <v>73596.7</v>
      </c>
      <c r="D10" s="14">
        <f>D11+D30+D29</f>
        <v>13482</v>
      </c>
      <c r="E10" s="14">
        <f>E11+E30+E29</f>
        <v>13417.299999999997</v>
      </c>
      <c r="F10" s="38">
        <f>D10-E10</f>
        <v>64.700000000002547</v>
      </c>
      <c r="G10" s="57">
        <f>D10/E10*100</f>
        <v>100.48221326198268</v>
      </c>
      <c r="H10" s="39">
        <f>D10/C10*100</f>
        <v>18.318756139881273</v>
      </c>
    </row>
    <row r="11" spans="1:8" ht="20.25" customHeight="1">
      <c r="A11" s="32" t="s">
        <v>47</v>
      </c>
      <c r="B11" s="33" t="s">
        <v>7</v>
      </c>
      <c r="C11" s="13">
        <f>C12+C13+C22+C17</f>
        <v>50999</v>
      </c>
      <c r="D11" s="13">
        <f>D12+D13+D22+D17</f>
        <v>9638.9000000000015</v>
      </c>
      <c r="E11" s="13">
        <f>E12+E13+E22+E17</f>
        <v>10533.099999999999</v>
      </c>
      <c r="F11" s="34">
        <f t="shared" ref="F11:F43" si="0">D11-E11</f>
        <v>-894.19999999999709</v>
      </c>
      <c r="G11" s="57">
        <f>D11/E11*100</f>
        <v>91.510571436709071</v>
      </c>
      <c r="H11" s="35">
        <f t="shared" ref="H11:H43" si="1">D11/C11*100</f>
        <v>18.900174513225753</v>
      </c>
    </row>
    <row r="12" spans="1:8" ht="18.75" customHeight="1">
      <c r="A12" s="63" t="s">
        <v>63</v>
      </c>
      <c r="B12" s="60" t="s">
        <v>8</v>
      </c>
      <c r="C12" s="15">
        <v>31332</v>
      </c>
      <c r="D12" s="15">
        <v>6456.2</v>
      </c>
      <c r="E12" s="15">
        <v>7336.2</v>
      </c>
      <c r="F12" s="20">
        <f t="shared" si="0"/>
        <v>-880</v>
      </c>
      <c r="G12" s="57">
        <f>(D12*100/60)/(E12*100/70)*100</f>
        <v>102.67213725543651</v>
      </c>
      <c r="H12" s="21">
        <f t="shared" si="1"/>
        <v>20.605770458317373</v>
      </c>
    </row>
    <row r="13" spans="1:8" ht="12.75">
      <c r="A13" s="58" t="s">
        <v>11</v>
      </c>
      <c r="B13" s="59" t="s">
        <v>12</v>
      </c>
      <c r="C13" s="15">
        <f>C14+C15+C16</f>
        <v>6531</v>
      </c>
      <c r="D13" s="15">
        <f>D14+D15+D16</f>
        <v>1330.4</v>
      </c>
      <c r="E13" s="15">
        <f>E14+E15+E16</f>
        <v>1471.2</v>
      </c>
      <c r="F13" s="20">
        <f t="shared" si="0"/>
        <v>-140.79999999999995</v>
      </c>
      <c r="G13" s="57">
        <f t="shared" ref="G13:G43" si="2">D13/E13*100</f>
        <v>90.429581294181631</v>
      </c>
      <c r="H13" s="21">
        <f t="shared" si="1"/>
        <v>20.370540499157862</v>
      </c>
    </row>
    <row r="14" spans="1:8" s="9" customFormat="1" ht="33.75">
      <c r="A14" s="4" t="s">
        <v>64</v>
      </c>
      <c r="B14" s="5" t="s">
        <v>13</v>
      </c>
      <c r="C14" s="17">
        <v>2147</v>
      </c>
      <c r="D14" s="17">
        <v>433</v>
      </c>
      <c r="E14" s="17">
        <v>629.79999999999995</v>
      </c>
      <c r="F14" s="20">
        <f t="shared" si="0"/>
        <v>-196.79999999999995</v>
      </c>
      <c r="G14" s="57">
        <f>(D14*100/50)/E14*100</f>
        <v>137.50396951413148</v>
      </c>
      <c r="H14" s="21">
        <f t="shared" si="1"/>
        <v>20.167675826734978</v>
      </c>
    </row>
    <row r="15" spans="1:8" s="9" customFormat="1" ht="22.5">
      <c r="A15" s="4" t="s">
        <v>65</v>
      </c>
      <c r="B15" s="5" t="s">
        <v>41</v>
      </c>
      <c r="C15" s="17">
        <v>3284</v>
      </c>
      <c r="D15" s="17">
        <v>741.5</v>
      </c>
      <c r="E15" s="17">
        <v>812.6</v>
      </c>
      <c r="F15" s="20">
        <f t="shared" si="0"/>
        <v>-71.100000000000023</v>
      </c>
      <c r="G15" s="57">
        <f t="shared" si="2"/>
        <v>91.250307654442537</v>
      </c>
      <c r="H15" s="21">
        <f t="shared" si="1"/>
        <v>22.579171741778321</v>
      </c>
    </row>
    <row r="16" spans="1:8" s="9" customFormat="1" ht="12.75">
      <c r="A16" s="7" t="s">
        <v>14</v>
      </c>
      <c r="B16" s="5" t="s">
        <v>15</v>
      </c>
      <c r="C16" s="17">
        <v>1100</v>
      </c>
      <c r="D16" s="17">
        <v>155.9</v>
      </c>
      <c r="E16" s="17">
        <v>28.8</v>
      </c>
      <c r="F16" s="20">
        <f t="shared" si="0"/>
        <v>127.10000000000001</v>
      </c>
      <c r="G16" s="57">
        <f t="shared" si="2"/>
        <v>541.31944444444446</v>
      </c>
      <c r="H16" s="21">
        <f t="shared" si="1"/>
        <v>14.172727272727274</v>
      </c>
    </row>
    <row r="17" spans="1:8" ht="16.5" customHeight="1">
      <c r="A17" s="58" t="s">
        <v>16</v>
      </c>
      <c r="B17" s="59" t="s">
        <v>17</v>
      </c>
      <c r="C17" s="15">
        <f>C18+C19+C20+C21</f>
        <v>12806</v>
      </c>
      <c r="D17" s="15">
        <f>D18+D19+D20+D21</f>
        <v>1782.5</v>
      </c>
      <c r="E17" s="15">
        <f>E18+E19+E20+E21</f>
        <v>1665.8</v>
      </c>
      <c r="F17" s="20">
        <f t="shared" si="0"/>
        <v>116.70000000000005</v>
      </c>
      <c r="G17" s="57">
        <f t="shared" si="2"/>
        <v>107.00564293432586</v>
      </c>
      <c r="H17" s="21">
        <f t="shared" si="1"/>
        <v>13.919256598469468</v>
      </c>
    </row>
    <row r="18" spans="1:8" ht="12.75">
      <c r="A18" s="4" t="s">
        <v>18</v>
      </c>
      <c r="B18" s="5" t="s">
        <v>19</v>
      </c>
      <c r="C18" s="16">
        <v>952</v>
      </c>
      <c r="D18" s="16">
        <v>40</v>
      </c>
      <c r="E18" s="16">
        <v>24.1</v>
      </c>
      <c r="F18" s="20">
        <f t="shared" si="0"/>
        <v>15.899999999999999</v>
      </c>
      <c r="G18" s="57">
        <f t="shared" si="2"/>
        <v>165.97510373443981</v>
      </c>
      <c r="H18" s="21">
        <f t="shared" si="1"/>
        <v>4.2016806722689077</v>
      </c>
    </row>
    <row r="19" spans="1:8" ht="12.75">
      <c r="A19" s="4" t="s">
        <v>51</v>
      </c>
      <c r="B19" s="5" t="s">
        <v>20</v>
      </c>
      <c r="C19" s="16">
        <v>7959</v>
      </c>
      <c r="D19" s="16">
        <v>667.5</v>
      </c>
      <c r="E19" s="16">
        <v>494.7</v>
      </c>
      <c r="F19" s="20">
        <f t="shared" si="0"/>
        <v>172.8</v>
      </c>
      <c r="G19" s="57">
        <f t="shared" si="2"/>
        <v>134.93026076409947</v>
      </c>
      <c r="H19" s="21">
        <f t="shared" si="1"/>
        <v>8.3867320015077276</v>
      </c>
    </row>
    <row r="20" spans="1:8" ht="12.75">
      <c r="A20" s="4" t="s">
        <v>50</v>
      </c>
      <c r="B20" s="5" t="s">
        <v>38</v>
      </c>
      <c r="C20" s="16">
        <v>3895</v>
      </c>
      <c r="D20" s="16">
        <v>1075</v>
      </c>
      <c r="E20" s="16">
        <v>1147</v>
      </c>
      <c r="F20" s="20">
        <f t="shared" si="0"/>
        <v>-72</v>
      </c>
      <c r="G20" s="57">
        <f t="shared" si="2"/>
        <v>93.722755013077602</v>
      </c>
      <c r="H20" s="21">
        <f t="shared" si="1"/>
        <v>27.599486521180999</v>
      </c>
    </row>
    <row r="21" spans="1:8" ht="12.75">
      <c r="A21" s="4"/>
      <c r="B21" s="5" t="s">
        <v>39</v>
      </c>
      <c r="C21" s="16">
        <v>0</v>
      </c>
      <c r="D21" s="16">
        <v>0</v>
      </c>
      <c r="E21" s="16">
        <v>0</v>
      </c>
      <c r="F21" s="20">
        <f t="shared" si="0"/>
        <v>0</v>
      </c>
      <c r="G21" s="57" t="e">
        <f t="shared" si="2"/>
        <v>#DIV/0!</v>
      </c>
      <c r="H21" s="21" t="e">
        <f t="shared" si="1"/>
        <v>#DIV/0!</v>
      </c>
    </row>
    <row r="22" spans="1:8" ht="22.5" customHeight="1">
      <c r="A22" s="58" t="s">
        <v>21</v>
      </c>
      <c r="B22" s="59" t="s">
        <v>22</v>
      </c>
      <c r="C22" s="15">
        <v>330</v>
      </c>
      <c r="D22" s="15">
        <v>69.8</v>
      </c>
      <c r="E22" s="15">
        <v>59.9</v>
      </c>
      <c r="F22" s="20">
        <f t="shared" si="0"/>
        <v>9.8999999999999986</v>
      </c>
      <c r="G22" s="57">
        <f t="shared" si="2"/>
        <v>116.52754590984975</v>
      </c>
      <c r="H22" s="21">
        <f t="shared" si="1"/>
        <v>21.151515151515152</v>
      </c>
    </row>
    <row r="23" spans="1:8" ht="22.5">
      <c r="A23" s="58" t="s">
        <v>23</v>
      </c>
      <c r="B23" s="59" t="s">
        <v>24</v>
      </c>
      <c r="C23" s="15">
        <v>0</v>
      </c>
      <c r="D23" s="15">
        <v>0</v>
      </c>
      <c r="E23" s="15">
        <v>0</v>
      </c>
      <c r="F23" s="20">
        <f t="shared" si="0"/>
        <v>0</v>
      </c>
      <c r="G23" s="57" t="e">
        <f t="shared" si="2"/>
        <v>#DIV/0!</v>
      </c>
      <c r="H23" s="21" t="e">
        <f t="shared" si="1"/>
        <v>#DIV/0!</v>
      </c>
    </row>
    <row r="24" spans="1:8" ht="12.75">
      <c r="A24" s="7" t="s">
        <v>33</v>
      </c>
      <c r="B24" s="8" t="s">
        <v>34</v>
      </c>
      <c r="C24" s="16"/>
      <c r="D24" s="16"/>
      <c r="E24" s="16"/>
      <c r="F24" s="20">
        <f t="shared" si="0"/>
        <v>0</v>
      </c>
      <c r="G24" s="57" t="e">
        <f t="shared" si="2"/>
        <v>#DIV/0!</v>
      </c>
      <c r="H24" s="21" t="e">
        <f t="shared" si="1"/>
        <v>#DIV/0!</v>
      </c>
    </row>
    <row r="25" spans="1:8" ht="22.5">
      <c r="A25" s="7" t="s">
        <v>42</v>
      </c>
      <c r="B25" s="8"/>
      <c r="C25" s="16"/>
      <c r="D25" s="16"/>
      <c r="E25" s="16"/>
      <c r="F25" s="20">
        <f t="shared" si="0"/>
        <v>0</v>
      </c>
      <c r="G25" s="57" t="e">
        <f t="shared" si="2"/>
        <v>#DIV/0!</v>
      </c>
      <c r="H25" s="21" t="e">
        <f t="shared" si="1"/>
        <v>#DIV/0!</v>
      </c>
    </row>
    <row r="26" spans="1:8" ht="22.5">
      <c r="A26" s="7" t="s">
        <v>35</v>
      </c>
      <c r="B26" s="8"/>
      <c r="C26" s="16"/>
      <c r="D26" s="16"/>
      <c r="E26" s="16"/>
      <c r="F26" s="20">
        <f t="shared" si="0"/>
        <v>0</v>
      </c>
      <c r="G26" s="57" t="e">
        <f t="shared" si="2"/>
        <v>#DIV/0!</v>
      </c>
      <c r="H26" s="21" t="e">
        <f t="shared" si="1"/>
        <v>#DIV/0!</v>
      </c>
    </row>
    <row r="27" spans="1:8" ht="22.5">
      <c r="A27" s="4" t="s">
        <v>35</v>
      </c>
      <c r="B27" s="5"/>
      <c r="C27" s="16"/>
      <c r="D27" s="16"/>
      <c r="E27" s="16"/>
      <c r="F27" s="20">
        <f t="shared" si="0"/>
        <v>0</v>
      </c>
      <c r="G27" s="57" t="e">
        <f t="shared" si="2"/>
        <v>#DIV/0!</v>
      </c>
      <c r="H27" s="21" t="e">
        <f t="shared" si="1"/>
        <v>#DIV/0!</v>
      </c>
    </row>
    <row r="28" spans="1:8" ht="12.75">
      <c r="A28" s="40" t="s">
        <v>32</v>
      </c>
      <c r="B28" s="41"/>
      <c r="C28" s="42"/>
      <c r="D28" s="42"/>
      <c r="E28" s="42"/>
      <c r="F28" s="43">
        <f t="shared" si="0"/>
        <v>0</v>
      </c>
      <c r="G28" s="57" t="e">
        <f t="shared" si="2"/>
        <v>#DIV/0!</v>
      </c>
      <c r="H28" s="44" t="e">
        <f t="shared" si="1"/>
        <v>#DIV/0!</v>
      </c>
    </row>
    <row r="29" spans="1:8" ht="27.75" customHeight="1">
      <c r="A29" s="46" t="s">
        <v>57</v>
      </c>
      <c r="B29" s="47" t="s">
        <v>58</v>
      </c>
      <c r="C29" s="48">
        <v>5410</v>
      </c>
      <c r="D29" s="48">
        <v>1133.3</v>
      </c>
      <c r="E29" s="48">
        <v>0</v>
      </c>
      <c r="F29" s="49">
        <f t="shared" ref="F29" si="3">D29-E29</f>
        <v>1133.3</v>
      </c>
      <c r="G29" s="57" t="e">
        <f t="shared" si="2"/>
        <v>#DIV/0!</v>
      </c>
      <c r="H29" s="50"/>
    </row>
    <row r="30" spans="1:8" ht="18">
      <c r="A30" s="51" t="s">
        <v>45</v>
      </c>
      <c r="B30" s="52"/>
      <c r="C30" s="45">
        <f>C31+C37+C39+C41+C42+C43</f>
        <v>17187.7</v>
      </c>
      <c r="D30" s="45">
        <f>D31+D37+D39+D41+D42+D43+D38+D40</f>
        <v>2709.8</v>
      </c>
      <c r="E30" s="45">
        <f>E31+E37+E39+E41+E42+E43+E38</f>
        <v>2884.1999999999994</v>
      </c>
      <c r="F30" s="53">
        <f t="shared" si="0"/>
        <v>-174.39999999999918</v>
      </c>
      <c r="G30" s="57">
        <f t="shared" si="2"/>
        <v>93.953262603148218</v>
      </c>
      <c r="H30" s="54">
        <f t="shared" si="1"/>
        <v>15.765925632865363</v>
      </c>
    </row>
    <row r="31" spans="1:8" ht="33.75">
      <c r="A31" s="58" t="s">
        <v>2</v>
      </c>
      <c r="B31" s="59" t="s">
        <v>3</v>
      </c>
      <c r="C31" s="15">
        <f>C32+C33+C34+C35+C36</f>
        <v>7365.8</v>
      </c>
      <c r="D31" s="15">
        <f>D32+D33+D34+D35+D36</f>
        <v>894</v>
      </c>
      <c r="E31" s="15">
        <f>E32+E33+E34+E35+E36</f>
        <v>606.79999999999995</v>
      </c>
      <c r="F31" s="20">
        <f t="shared" si="0"/>
        <v>287.20000000000005</v>
      </c>
      <c r="G31" s="57">
        <f t="shared" si="2"/>
        <v>147.33025708635466</v>
      </c>
      <c r="H31" s="21">
        <f t="shared" si="1"/>
        <v>12.13717450921828</v>
      </c>
    </row>
    <row r="32" spans="1:8" ht="22.5">
      <c r="A32" s="7" t="s">
        <v>31</v>
      </c>
      <c r="B32" s="8" t="s">
        <v>30</v>
      </c>
      <c r="C32" s="16">
        <v>0</v>
      </c>
      <c r="D32" s="16">
        <v>0</v>
      </c>
      <c r="E32" s="16">
        <v>0</v>
      </c>
      <c r="F32" s="20">
        <f t="shared" si="0"/>
        <v>0</v>
      </c>
      <c r="G32" s="57" t="e">
        <f t="shared" si="2"/>
        <v>#DIV/0!</v>
      </c>
      <c r="H32" s="21" t="e">
        <f t="shared" si="1"/>
        <v>#DIV/0!</v>
      </c>
    </row>
    <row r="33" spans="1:8" ht="45">
      <c r="A33" s="4" t="s">
        <v>4</v>
      </c>
      <c r="B33" s="5" t="s">
        <v>49</v>
      </c>
      <c r="C33" s="16">
        <v>6396.8</v>
      </c>
      <c r="D33" s="16">
        <v>765.4</v>
      </c>
      <c r="E33" s="16">
        <v>458.1</v>
      </c>
      <c r="F33" s="20">
        <f t="shared" si="0"/>
        <v>307.29999999999995</v>
      </c>
      <c r="G33" s="57">
        <f t="shared" si="2"/>
        <v>167.08142327002838</v>
      </c>
      <c r="H33" s="21">
        <f t="shared" si="1"/>
        <v>11.965357678839419</v>
      </c>
    </row>
    <row r="34" spans="1:8" ht="12.75">
      <c r="A34" s="4"/>
      <c r="B34" s="5" t="s">
        <v>40</v>
      </c>
      <c r="C34" s="16"/>
      <c r="D34" s="16"/>
      <c r="E34" s="16">
        <v>15</v>
      </c>
      <c r="F34" s="20">
        <f t="shared" si="0"/>
        <v>-15</v>
      </c>
      <c r="G34" s="57">
        <f t="shared" si="2"/>
        <v>0</v>
      </c>
      <c r="H34" s="21" t="e">
        <f t="shared" si="1"/>
        <v>#DIV/0!</v>
      </c>
    </row>
    <row r="35" spans="1:8" ht="12.75">
      <c r="A35" s="4" t="s">
        <v>36</v>
      </c>
      <c r="B35" s="5" t="s">
        <v>37</v>
      </c>
      <c r="C35" s="16">
        <v>0</v>
      </c>
      <c r="D35" s="16">
        <v>0</v>
      </c>
      <c r="E35" s="16">
        <v>0.5</v>
      </c>
      <c r="F35" s="20">
        <f t="shared" si="0"/>
        <v>-0.5</v>
      </c>
      <c r="G35" s="57">
        <f t="shared" si="2"/>
        <v>0</v>
      </c>
      <c r="H35" s="21" t="e">
        <f t="shared" si="1"/>
        <v>#DIV/0!</v>
      </c>
    </row>
    <row r="36" spans="1:8" ht="33.75">
      <c r="A36" s="4" t="s">
        <v>25</v>
      </c>
      <c r="B36" s="5" t="s">
        <v>60</v>
      </c>
      <c r="C36" s="16">
        <v>969</v>
      </c>
      <c r="D36" s="16">
        <v>128.6</v>
      </c>
      <c r="E36" s="16">
        <v>133.19999999999999</v>
      </c>
      <c r="F36" s="20">
        <f t="shared" si="0"/>
        <v>-4.5999999999999943</v>
      </c>
      <c r="G36" s="57">
        <f t="shared" si="2"/>
        <v>96.546546546546551</v>
      </c>
      <c r="H36" s="21">
        <f t="shared" si="1"/>
        <v>13.271413828689372</v>
      </c>
    </row>
    <row r="37" spans="1:8" ht="12.75">
      <c r="A37" s="58" t="s">
        <v>26</v>
      </c>
      <c r="B37" s="59" t="s">
        <v>27</v>
      </c>
      <c r="C37" s="15">
        <v>128</v>
      </c>
      <c r="D37" s="15">
        <v>23.4</v>
      </c>
      <c r="E37" s="15">
        <v>25.3</v>
      </c>
      <c r="F37" s="20">
        <f t="shared" si="0"/>
        <v>-1.9000000000000021</v>
      </c>
      <c r="G37" s="57">
        <f t="shared" si="2"/>
        <v>92.49011857707508</v>
      </c>
      <c r="H37" s="21">
        <f t="shared" si="1"/>
        <v>18.28125</v>
      </c>
    </row>
    <row r="38" spans="1:8" ht="12.75">
      <c r="A38" s="58" t="s">
        <v>52</v>
      </c>
      <c r="B38" s="60"/>
      <c r="C38" s="15"/>
      <c r="D38" s="15"/>
      <c r="E38" s="15"/>
      <c r="F38" s="20">
        <f t="shared" si="0"/>
        <v>0</v>
      </c>
      <c r="G38" s="57" t="e">
        <f t="shared" si="2"/>
        <v>#DIV/0!</v>
      </c>
      <c r="H38" s="21" t="e">
        <f t="shared" si="1"/>
        <v>#DIV/0!</v>
      </c>
    </row>
    <row r="39" spans="1:8" ht="12.75">
      <c r="A39" s="61" t="s">
        <v>43</v>
      </c>
      <c r="B39" s="59" t="s">
        <v>44</v>
      </c>
      <c r="C39" s="15">
        <v>8687.9</v>
      </c>
      <c r="D39" s="15">
        <v>1555.1</v>
      </c>
      <c r="E39" s="15">
        <v>1872.3</v>
      </c>
      <c r="F39" s="20">
        <f t="shared" si="0"/>
        <v>-317.20000000000005</v>
      </c>
      <c r="G39" s="57">
        <f t="shared" si="2"/>
        <v>83.058270576296536</v>
      </c>
      <c r="H39" s="21">
        <f t="shared" si="1"/>
        <v>17.899607500086326</v>
      </c>
    </row>
    <row r="40" spans="1:8" ht="12.75">
      <c r="A40" s="61" t="s">
        <v>59</v>
      </c>
      <c r="B40" s="59"/>
      <c r="C40" s="15"/>
      <c r="D40" s="15">
        <v>52.5</v>
      </c>
      <c r="E40" s="15">
        <v>3.1</v>
      </c>
      <c r="F40" s="20">
        <f t="shared" si="0"/>
        <v>49.4</v>
      </c>
      <c r="G40" s="57">
        <f t="shared" si="2"/>
        <v>1693.5483870967739</v>
      </c>
      <c r="H40" s="21"/>
    </row>
    <row r="41" spans="1:8" ht="24">
      <c r="A41" s="62" t="s">
        <v>28</v>
      </c>
      <c r="B41" s="59" t="s">
        <v>29</v>
      </c>
      <c r="C41" s="15">
        <v>0</v>
      </c>
      <c r="D41" s="15">
        <v>25.6</v>
      </c>
      <c r="E41" s="15">
        <v>127.7</v>
      </c>
      <c r="F41" s="20">
        <f t="shared" si="0"/>
        <v>-102.1</v>
      </c>
      <c r="G41" s="57">
        <f t="shared" si="2"/>
        <v>20.046985121378231</v>
      </c>
      <c r="H41" s="21" t="e">
        <f t="shared" si="1"/>
        <v>#DIV/0!</v>
      </c>
    </row>
    <row r="42" spans="1:8" ht="12.75">
      <c r="A42" s="58" t="s">
        <v>0</v>
      </c>
      <c r="B42" s="59" t="s">
        <v>1</v>
      </c>
      <c r="C42" s="15">
        <v>1006</v>
      </c>
      <c r="D42" s="15">
        <v>157.30000000000001</v>
      </c>
      <c r="E42" s="15">
        <v>252.1</v>
      </c>
      <c r="F42" s="20">
        <f t="shared" si="0"/>
        <v>-94.799999999999983</v>
      </c>
      <c r="G42" s="57">
        <f t="shared" si="2"/>
        <v>62.395874652915516</v>
      </c>
      <c r="H42" s="21">
        <f t="shared" si="1"/>
        <v>15.636182902584494</v>
      </c>
    </row>
    <row r="43" spans="1:8" ht="12.75">
      <c r="A43" s="58" t="s">
        <v>9</v>
      </c>
      <c r="B43" s="59" t="s">
        <v>10</v>
      </c>
      <c r="C43" s="15">
        <v>0</v>
      </c>
      <c r="D43" s="15">
        <v>1.9</v>
      </c>
      <c r="E43" s="15">
        <v>0</v>
      </c>
      <c r="F43" s="20">
        <f t="shared" si="0"/>
        <v>1.9</v>
      </c>
      <c r="G43" s="57" t="e">
        <f t="shared" si="2"/>
        <v>#DIV/0!</v>
      </c>
      <c r="H43" s="21" t="e">
        <f t="shared" si="1"/>
        <v>#DIV/0!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2012-2013</vt:lpstr>
      <vt:lpstr>'2012-2013'!Область_печати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2014-04-07T06:41:15Z</cp:lastPrinted>
  <dcterms:created xsi:type="dcterms:W3CDTF">2005-06-06T04:55:52Z</dcterms:created>
  <dcterms:modified xsi:type="dcterms:W3CDTF">2014-04-16T09:15:25Z</dcterms:modified>
</cp:coreProperties>
</file>